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15" yWindow="-15" windowWidth="14400" windowHeight="12405" tabRatio="706"/>
  </bookViews>
  <sheets>
    <sheet name="1.NASLOVNICA" sheetId="1" r:id="rId1"/>
    <sheet name="2. IZJAVA" sheetId="19" r:id="rId2"/>
    <sheet name="3. FN PO PARTNERJIH " sheetId="29" r:id="rId3"/>
    <sheet name="4. Dejavnosti " sheetId="21" r:id="rId4"/>
    <sheet name="5. Financiranje" sheetId="16" r:id="rId5"/>
    <sheet name="6a. Seznam dokazil " sheetId="28" state="hidden" r:id="rId6"/>
    <sheet name="6. Seznam dokazil" sheetId="10" r:id="rId7"/>
    <sheet name="7. Zahtevani izdatki" sheetId="34" r:id="rId8"/>
    <sheet name="8a. Pretekli potrjeni izdatki" sheetId="32" r:id="rId9"/>
    <sheet name="8b. Tekoči potrjeni izdatki" sheetId="27" r:id="rId10"/>
    <sheet name="8a in b. Podatki za prenos" sheetId="35" r:id="rId11"/>
    <sheet name="9. KONTROLE" sheetId="9" r:id="rId12"/>
    <sheet name="10. ZAHTEVEK ZA POVRAČILO" sheetId="8" r:id="rId13"/>
  </sheets>
  <externalReferences>
    <externalReference r:id="rId14"/>
    <externalReference r:id="rId15"/>
  </externalReferences>
  <definedNames>
    <definedName name="_xlnm._FilterDatabase" localSheetId="0" hidden="1">'1.NASLOVNICA'!#REF!</definedName>
    <definedName name="_xlnm._FilterDatabase" localSheetId="1" hidden="1">'2. IZJAVA'!#REF!</definedName>
    <definedName name="_xlnm._FilterDatabase" localSheetId="3" hidden="1">'4. Dejavnosti '!#REF!</definedName>
    <definedName name="_xlnm._FilterDatabase" localSheetId="6" hidden="1">'6. Seznam dokazil'!$B$4:$R$701</definedName>
    <definedName name="_ftn1" localSheetId="2">'3. FN PO PARTNERJIH '!#REF!</definedName>
    <definedName name="_ftnref1" localSheetId="2">'3. FN PO PARTNERJIH '!#REF!</definedName>
    <definedName name="_Toc373134500" localSheetId="2">'3. FN PO PARTNERJIH '!#REF!</definedName>
    <definedName name="_Toc373134501" localSheetId="2">'3. FN PO PARTNERJIH '!#REF!</definedName>
    <definedName name="_Toc373134502" localSheetId="2">'3. FN PO PARTNERJIH '!#REF!</definedName>
    <definedName name="_Toc373134503" localSheetId="2">'3. FN PO PARTNERJIH '!#REF!</definedName>
    <definedName name="_Toc373134504" localSheetId="2">'3. FN PO PARTNERJIH '!#REF!</definedName>
    <definedName name="_Toc373134505" localSheetId="2">'3. FN PO PARTNERJIH '!#REF!</definedName>
    <definedName name="_Toc373134506" localSheetId="2">'3. FN PO PARTNERJIH '!#REF!</definedName>
    <definedName name="_Toc373134507" localSheetId="2">'3. FN PO PARTNERJIH '!#REF!</definedName>
    <definedName name="_Toc373134508" localSheetId="2">'3. FN PO PARTNERJIH '!#REF!</definedName>
    <definedName name="_Toc373134509" localSheetId="2">'3. FN PO PARTNERJIH '!#REF!</definedName>
    <definedName name="_Toc373134510" localSheetId="2">'3. FN PO PARTNERJIH '!#REF!</definedName>
    <definedName name="_Toc373134511" localSheetId="2">'3. FN PO PARTNERJIH '!#REF!</definedName>
    <definedName name="_Toc373134512" localSheetId="2">'3. FN PO PARTNERJIH '!#REF!</definedName>
    <definedName name="_Toc373134513" localSheetId="2">'3. FN PO PARTNERJIH '!#REF!</definedName>
    <definedName name="AKRONIM">'1.NASLOVNICA'!$J$38</definedName>
    <definedName name="days_of_month">[1]List!$C$2:$AG$2</definedName>
    <definedName name="dd_2_es_izbire" localSheetId="2">[2]data!$B$10:$B$12</definedName>
    <definedName name="dd_2_es_izbire">[2]data!$B$10:$B$12</definedName>
    <definedName name="dd_2_pjz_izbire" localSheetId="2">[2]data!$B$6:$B$8</definedName>
    <definedName name="dd_2_pjz_izbire">[2]data!$B$6:$B$8</definedName>
    <definedName name="dd_2_področja" localSheetId="2">[2]data!$B$2:$B$3</definedName>
    <definedName name="dd_2_področja">[2]data!$B$2:$B$3</definedName>
    <definedName name="dd_statisticne_regije" localSheetId="2">[2]data!$B$22:$B$33</definedName>
    <definedName name="dd_statisticne_regije">[2]data!$B$22:$B$33</definedName>
    <definedName name="eligible_period_years">[1]List!$C$4:$I$4</definedName>
    <definedName name="IKmax">'6a. Seznam dokazil '!$AB$277</definedName>
    <definedName name="IKP">'6a. Seznam dokazil '!$AA$266</definedName>
    <definedName name="IT_NAC">'6a. Seznam dokazil '!$AB$296</definedName>
    <definedName name="IT_NEPOVRATNA">'6a. Seznam dokazil '!$AA$296</definedName>
    <definedName name="IT_Nepovratna_sredstva_za_izplačilo">'6a. Seznam dokazil '!$AB$294</definedName>
    <definedName name="KATSTR">'6a. Seznam dokazil '!$AS$3:INDEX('6a. Seznam dokazil '!$AS$3:$AS$9,COUNTIF('6a. Seznam dokazil '!$AS$3:$AS$9,"?*"))</definedName>
    <definedName name="LASTNI_DEL">'6a. Seznam dokazil '!$AB$258</definedName>
    <definedName name="LASTNI_EUR">'6a. Seznam dokazil '!$AB$259</definedName>
    <definedName name="LASTNI_IK">'6a. Seznam dokazil '!$AB$260</definedName>
    <definedName name="LU_trunc">'6a. Seznam dokazil '!$J$251</definedName>
    <definedName name="MESEC">'6a. Seznam dokazil '!$BF$6</definedName>
    <definedName name="METODAADMIN">'2. IZJAVA'!$W$41</definedName>
    <definedName name="MO">'6a. Seznam dokazil '!$AB$274</definedName>
    <definedName name="months_of_year">[1]List!$C$3:$N$3</definedName>
    <definedName name="NOCILEC">'1.NASLOVNICA'!$J$88</definedName>
    <definedName name="NS">'6a. Seznam dokazil '!$AB$256</definedName>
    <definedName name="NS_trunc">'6a. Seznam dokazil '!$J$250</definedName>
    <definedName name="PARTNER1">'2. IZJAVA'!$E$45</definedName>
    <definedName name="PARTNER10">'2. IZJAVA'!$E$54</definedName>
    <definedName name="PARTNER11">'2. IZJAVA'!$E$55</definedName>
    <definedName name="PARTNER12">'2. IZJAVA'!$E$56</definedName>
    <definedName name="PARTNER13">'2. IZJAVA'!$E$57</definedName>
    <definedName name="PARTNER14">'2. IZJAVA'!$E$58</definedName>
    <definedName name="PARTNER15">'2. IZJAVA'!$E$59</definedName>
    <definedName name="PARTNER2">'2. IZJAVA'!$E$46</definedName>
    <definedName name="PARTNER3">'2. IZJAVA'!$E$47</definedName>
    <definedName name="PARTNER4">'2. IZJAVA'!$E$48</definedName>
    <definedName name="PARTNER5">'2. IZJAVA'!$E$49</definedName>
    <definedName name="PARTNER6">'2. IZJAVA'!$E$50</definedName>
    <definedName name="PARTNER7">'2. IZJAVA'!$E$51</definedName>
    <definedName name="PARTNER8">'2. IZJAVA'!$E$52</definedName>
    <definedName name="PARTNER9">'2. IZJAVA'!$E$53</definedName>
    <definedName name="PAVŠAL">'6a. Seznam dokazil '!$AH$3</definedName>
    <definedName name="PIK">'6a. Seznam dokazil '!$AA$269</definedName>
    <definedName name="PODROCJA">'6a. Seznam dokazil '!$BJ$3</definedName>
    <definedName name="PODROČJA">'6a. Seznam dokazil '!$BI$3:INDEX('6a. Seznam dokazil '!$BI$3:$BI$22,COUNTIF('6a. Seznam dokazil '!$BI$3:$BI$22,"?*"))</definedName>
    <definedName name="_xlnm.Print_Area" localSheetId="0">'1.NASLOVNICA'!$A$1:$Z$116</definedName>
    <definedName name="_xlnm.Print_Area" localSheetId="12">'10. ZAHTEVEK ZA POVRAČILO'!$A$1:$AB$49</definedName>
    <definedName name="_xlnm.Print_Area" localSheetId="1">'2. IZJAVA'!$A$1:$Z$70</definedName>
    <definedName name="_xlnm.Print_Area" localSheetId="2">'3. FN PO PARTNERJIH '!$A$1:$M$341</definedName>
    <definedName name="_xlnm.Print_Area" localSheetId="3">'4. Dejavnosti '!$A$1:$AH$128</definedName>
    <definedName name="_xlnm.Print_Area" localSheetId="4">'5. Financiranje'!$A$1:$AC$50</definedName>
    <definedName name="_xlnm.Print_Area" localSheetId="6">'6. Seznam dokazil'!$B$3:$R$701</definedName>
    <definedName name="_xlnm.Print_Area" localSheetId="7">'7. Zahtevani izdatki'!$A$1:$N$232</definedName>
    <definedName name="_xlnm.Print_Area" localSheetId="10">'8a in b. Podatki za prenos'!$A$1:$P$261</definedName>
    <definedName name="_xlnm.Print_Area" localSheetId="8">'8a. Pretekli potrjeni izdatki'!$A$1:$P$239</definedName>
    <definedName name="_xlnm.Print_Area" localSheetId="9">'8b. Tekoči potrjeni izdatki'!$A$1:$O$233</definedName>
    <definedName name="_xlnm.Print_Area" localSheetId="11">'9. KONTROLE'!$A$1:$X$45</definedName>
    <definedName name="pratnerjivsi">'6a. Seznam dokazil '!$AN$3:INDEX('6a. Seznam dokazil '!$AN$3:$AN$18,COUNTIF('6a. Seznam dokazil '!$AN$3:$AN$18,"?*"))</definedName>
    <definedName name="PREKORAČITEV">'6a. Seznam dokazil '!$AH$7</definedName>
    <definedName name="PROGRAM">'6a. Seznam dokazil '!XFD1:XFD2</definedName>
    <definedName name="RACUNI">'6a. Seznam dokazil '!$AA$263</definedName>
    <definedName name="Razlika_med_MO_in_R">'6a. Seznam dokazil '!$AB$276</definedName>
    <definedName name="SIK">'6a. Seznam dokazil '!$AA$272</definedName>
    <definedName name="SprNIZ">'6a. Seznam dokazil '!$AJ$3:INDEX('6a. Seznam dokazil '!$AJ$3:$AJ$22,COUNTIF('6a. Seznam dokazil '!$AJ$3:$AJ$22,"?*"))</definedName>
    <definedName name="_xlnm.Print_Titles" localSheetId="6">'6. Seznam dokazil'!$3:$4</definedName>
    <definedName name="TT_NAC">'6a. Seznam dokazil '!$AB$303</definedName>
    <definedName name="TT_NEPOVRATNA">'6a. Seznam dokazil '!$AA$303</definedName>
    <definedName name="TT_Nepovratna_sredstva_za_izplačilo">'6a. Seznam dokazil '!$AB$301</definedName>
    <definedName name="VSIPP">'6a. Seznam dokazil '!$AN$3:INDEX('6a. Seznam dokazil '!$AN$3:$AN$18,COUNTIF('6a. Seznam dokazil '!$AN$3:$AN$18,"?*"))</definedName>
  </definedNames>
  <calcPr calcId="145621"/>
</workbook>
</file>

<file path=xl/calcChain.xml><?xml version="1.0" encoding="utf-8"?>
<calcChain xmlns="http://schemas.openxmlformats.org/spreadsheetml/2006/main">
  <c r="H18" i="32" l="1"/>
  <c r="D108" i="29" l="1"/>
  <c r="D105" i="29"/>
  <c r="D86" i="29"/>
  <c r="D67" i="29"/>
  <c r="D51" i="29"/>
  <c r="D48" i="29"/>
  <c r="D4" i="27" l="1"/>
  <c r="D32" i="29" l="1"/>
  <c r="D29" i="29"/>
  <c r="D12" i="29"/>
  <c r="D11" i="29"/>
  <c r="D9" i="29"/>
  <c r="J22" i="29"/>
  <c r="I22" i="29"/>
  <c r="H22" i="29"/>
  <c r="G22" i="29"/>
  <c r="F22" i="29"/>
  <c r="E22" i="29"/>
  <c r="D22" i="29"/>
  <c r="K22" i="29" s="1"/>
  <c r="J21" i="29"/>
  <c r="I21" i="29"/>
  <c r="H21" i="29"/>
  <c r="G21" i="29"/>
  <c r="F21" i="29"/>
  <c r="E21" i="29"/>
  <c r="D21" i="29"/>
  <c r="K21" i="29" s="1"/>
  <c r="J20" i="29"/>
  <c r="I20" i="29"/>
  <c r="H20" i="29"/>
  <c r="G20" i="29"/>
  <c r="F20" i="29"/>
  <c r="E20" i="29"/>
  <c r="D20" i="29"/>
  <c r="K20" i="29" s="1"/>
  <c r="J19" i="29"/>
  <c r="I19" i="29"/>
  <c r="H19" i="29"/>
  <c r="G19" i="29"/>
  <c r="F19" i="29"/>
  <c r="E19" i="29"/>
  <c r="D19" i="29"/>
  <c r="K19" i="29" s="1"/>
  <c r="J18" i="29"/>
  <c r="I18" i="29"/>
  <c r="H18" i="29"/>
  <c r="G18" i="29"/>
  <c r="F18" i="29"/>
  <c r="E18" i="29"/>
  <c r="D18" i="29"/>
  <c r="K18" i="29" s="1"/>
  <c r="J17" i="29"/>
  <c r="J23" i="29" s="1"/>
  <c r="I17" i="29"/>
  <c r="I23" i="29" s="1"/>
  <c r="H17" i="29"/>
  <c r="H23" i="29" s="1"/>
  <c r="G17" i="29"/>
  <c r="G23" i="29" s="1"/>
  <c r="F17" i="29"/>
  <c r="F23" i="29" s="1"/>
  <c r="E17" i="29"/>
  <c r="E23" i="29" s="1"/>
  <c r="D17" i="29"/>
  <c r="K17" i="29" s="1"/>
  <c r="D13" i="29" l="1"/>
  <c r="K23" i="29"/>
  <c r="D23" i="29"/>
  <c r="AG276" i="28" l="1"/>
  <c r="F9" i="29" l="1"/>
  <c r="F11" i="29"/>
  <c r="F12" i="29"/>
  <c r="F13" i="29" s="1"/>
  <c r="F28" i="29"/>
  <c r="F29" i="29"/>
  <c r="F30" i="29"/>
  <c r="H30" i="29"/>
  <c r="F31" i="29"/>
  <c r="E253" i="28" s="1"/>
  <c r="H31" i="29"/>
  <c r="K36" i="29"/>
  <c r="K37" i="29"/>
  <c r="K38" i="29"/>
  <c r="K42" i="29" s="1"/>
  <c r="K39" i="29"/>
  <c r="K40" i="29"/>
  <c r="K41" i="29"/>
  <c r="D42" i="29"/>
  <c r="E42" i="29"/>
  <c r="F42" i="29"/>
  <c r="G42" i="29"/>
  <c r="H42" i="29"/>
  <c r="I42" i="29"/>
  <c r="J42" i="29"/>
  <c r="F47" i="29"/>
  <c r="F51" i="29" s="1"/>
  <c r="F48" i="29"/>
  <c r="F49" i="29"/>
  <c r="H49" i="29"/>
  <c r="F50" i="29"/>
  <c r="H50" i="29"/>
  <c r="K55" i="29"/>
  <c r="K61" i="29" s="1"/>
  <c r="K56" i="29"/>
  <c r="K57" i="29"/>
  <c r="K58" i="29"/>
  <c r="K59" i="29"/>
  <c r="K60" i="29"/>
  <c r="D61" i="29"/>
  <c r="E61" i="29"/>
  <c r="F61" i="29"/>
  <c r="G61" i="29"/>
  <c r="H61" i="29"/>
  <c r="I61" i="29"/>
  <c r="J61" i="29"/>
  <c r="F66" i="29"/>
  <c r="F67" i="29"/>
  <c r="H68" i="29"/>
  <c r="F69" i="29"/>
  <c r="H69" i="29"/>
  <c r="D70" i="29"/>
  <c r="F68" i="29"/>
  <c r="K74" i="29"/>
  <c r="K75" i="29"/>
  <c r="K76" i="29"/>
  <c r="K77" i="29"/>
  <c r="K78" i="29"/>
  <c r="K79" i="29"/>
  <c r="D80" i="29"/>
  <c r="E80" i="29"/>
  <c r="F80" i="29"/>
  <c r="G80" i="29"/>
  <c r="H80" i="29"/>
  <c r="I80" i="29"/>
  <c r="J80" i="29"/>
  <c r="K80" i="29"/>
  <c r="H87" i="29"/>
  <c r="H88" i="29"/>
  <c r="D89" i="29"/>
  <c r="F86" i="29"/>
  <c r="K93" i="29"/>
  <c r="K94" i="29"/>
  <c r="K95" i="29"/>
  <c r="K99" i="29"/>
  <c r="K96" i="29"/>
  <c r="K97" i="29"/>
  <c r="K98" i="29"/>
  <c r="D99" i="29"/>
  <c r="E99" i="29"/>
  <c r="F99" i="29"/>
  <c r="G99" i="29"/>
  <c r="H99" i="29"/>
  <c r="I99" i="29"/>
  <c r="J99" i="29"/>
  <c r="H106" i="29"/>
  <c r="H107" i="29"/>
  <c r="F105" i="29"/>
  <c r="E287" i="28" s="1"/>
  <c r="K112" i="29"/>
  <c r="K113" i="29"/>
  <c r="K114" i="29"/>
  <c r="K115" i="29"/>
  <c r="K116" i="29"/>
  <c r="K117" i="29"/>
  <c r="D118" i="29"/>
  <c r="E118" i="29"/>
  <c r="F118" i="29"/>
  <c r="G118" i="29"/>
  <c r="H118" i="29"/>
  <c r="I118" i="29"/>
  <c r="J118" i="29"/>
  <c r="K118" i="29"/>
  <c r="D124" i="29"/>
  <c r="D10" i="29" s="1"/>
  <c r="F10" i="29" s="1"/>
  <c r="H251" i="28" s="1"/>
  <c r="I251" i="28" s="1"/>
  <c r="J251" i="28" s="1"/>
  <c r="AB251" i="28" s="1"/>
  <c r="D127" i="29"/>
  <c r="F126" i="29"/>
  <c r="K131" i="29"/>
  <c r="K132" i="29"/>
  <c r="K133" i="29"/>
  <c r="K137" i="29"/>
  <c r="K134" i="29"/>
  <c r="K135" i="29"/>
  <c r="K136" i="29"/>
  <c r="D137" i="29"/>
  <c r="E137" i="29"/>
  <c r="F137" i="29"/>
  <c r="G137" i="29"/>
  <c r="H137" i="29"/>
  <c r="I137" i="29"/>
  <c r="J137" i="29"/>
  <c r="F142" i="29"/>
  <c r="D143" i="29"/>
  <c r="H144" i="29"/>
  <c r="H145" i="29"/>
  <c r="D146" i="29"/>
  <c r="F143" i="29"/>
  <c r="K150" i="29"/>
  <c r="K151" i="29"/>
  <c r="K152" i="29"/>
  <c r="K156" i="29"/>
  <c r="K153" i="29"/>
  <c r="K154" i="29"/>
  <c r="K155" i="29"/>
  <c r="D156" i="29"/>
  <c r="E156" i="29"/>
  <c r="F156" i="29"/>
  <c r="G156" i="29"/>
  <c r="H156" i="29"/>
  <c r="I156" i="29"/>
  <c r="J156" i="29"/>
  <c r="F161" i="29"/>
  <c r="D162" i="29"/>
  <c r="F162" i="29"/>
  <c r="F164" i="29"/>
  <c r="D165" i="29"/>
  <c r="F163" i="29"/>
  <c r="F165" i="29"/>
  <c r="K169" i="29"/>
  <c r="K175" i="29"/>
  <c r="K170" i="29"/>
  <c r="K171" i="29"/>
  <c r="K172" i="29"/>
  <c r="K173" i="29"/>
  <c r="K174" i="29"/>
  <c r="D175" i="29"/>
  <c r="E175" i="29"/>
  <c r="F175" i="29"/>
  <c r="G175" i="29"/>
  <c r="H175" i="29"/>
  <c r="I175" i="29"/>
  <c r="J175" i="29"/>
  <c r="F180" i="29"/>
  <c r="D181" i="29"/>
  <c r="H182" i="29"/>
  <c r="F181" i="29"/>
  <c r="F183" i="29"/>
  <c r="H183" i="29"/>
  <c r="D184" i="29"/>
  <c r="F182" i="29"/>
  <c r="F184" i="29"/>
  <c r="K188" i="29"/>
  <c r="K189" i="29"/>
  <c r="K190" i="29"/>
  <c r="K191" i="29"/>
  <c r="K192" i="29"/>
  <c r="K193" i="29"/>
  <c r="D194" i="29"/>
  <c r="E194" i="29"/>
  <c r="F194" i="29"/>
  <c r="G194" i="29"/>
  <c r="H194" i="29"/>
  <c r="I194" i="29"/>
  <c r="J194" i="29"/>
  <c r="K194" i="29"/>
  <c r="D200" i="29"/>
  <c r="H201" i="29"/>
  <c r="H202" i="29"/>
  <c r="D203" i="29"/>
  <c r="F202" i="29"/>
  <c r="K207" i="29"/>
  <c r="K208" i="29"/>
  <c r="K209" i="29"/>
  <c r="K213" i="29"/>
  <c r="K210" i="29"/>
  <c r="K211" i="29"/>
  <c r="K212" i="29"/>
  <c r="D213" i="29"/>
  <c r="E213" i="29"/>
  <c r="F213" i="29"/>
  <c r="G213" i="29"/>
  <c r="H213" i="29"/>
  <c r="I213" i="29"/>
  <c r="J213" i="29"/>
  <c r="F218" i="29"/>
  <c r="D219" i="29"/>
  <c r="H220" i="29"/>
  <c r="H221" i="29"/>
  <c r="D222" i="29"/>
  <c r="F219" i="29"/>
  <c r="K226" i="29"/>
  <c r="K227" i="29"/>
  <c r="K228" i="29"/>
  <c r="K232" i="29"/>
  <c r="K229" i="29"/>
  <c r="K230" i="29"/>
  <c r="K231" i="29"/>
  <c r="D232" i="29"/>
  <c r="E232" i="29"/>
  <c r="F232" i="29"/>
  <c r="G232" i="29"/>
  <c r="H232" i="29"/>
  <c r="I232" i="29"/>
  <c r="J232" i="29"/>
  <c r="F237" i="29"/>
  <c r="D238" i="29"/>
  <c r="H239" i="29"/>
  <c r="F240" i="29"/>
  <c r="D241" i="29"/>
  <c r="F239" i="29"/>
  <c r="F241" i="29"/>
  <c r="K245" i="29"/>
  <c r="K251" i="29"/>
  <c r="K246" i="29"/>
  <c r="K247" i="29"/>
  <c r="K248" i="29"/>
  <c r="K249" i="29"/>
  <c r="K250" i="29"/>
  <c r="D251" i="29"/>
  <c r="E251" i="29"/>
  <c r="F251" i="29"/>
  <c r="G251" i="29"/>
  <c r="H251" i="29"/>
  <c r="I251" i="29"/>
  <c r="J251" i="29"/>
  <c r="F256" i="29"/>
  <c r="D257" i="29"/>
  <c r="H258" i="29"/>
  <c r="F257" i="29"/>
  <c r="F259" i="29"/>
  <c r="H259" i="29"/>
  <c r="D260" i="29"/>
  <c r="F258" i="29"/>
  <c r="F260" i="29"/>
  <c r="K264" i="29"/>
  <c r="K265" i="29"/>
  <c r="K266" i="29"/>
  <c r="K267" i="29"/>
  <c r="K268" i="29"/>
  <c r="K269" i="29"/>
  <c r="D270" i="29"/>
  <c r="E270" i="29"/>
  <c r="F270" i="29"/>
  <c r="G270" i="29"/>
  <c r="H270" i="29"/>
  <c r="I270" i="29"/>
  <c r="J270" i="29"/>
  <c r="K270" i="29"/>
  <c r="D276" i="29"/>
  <c r="H277" i="29"/>
  <c r="H278" i="29"/>
  <c r="D279" i="29"/>
  <c r="F278" i="29"/>
  <c r="K283" i="29"/>
  <c r="K284" i="29"/>
  <c r="K285" i="29"/>
  <c r="K289" i="29"/>
  <c r="K286" i="29"/>
  <c r="K287" i="29"/>
  <c r="K288" i="29"/>
  <c r="D289" i="29"/>
  <c r="E289" i="29"/>
  <c r="F289" i="29"/>
  <c r="G289" i="29"/>
  <c r="H289" i="29"/>
  <c r="I289" i="29"/>
  <c r="J289" i="29"/>
  <c r="F294" i="29"/>
  <c r="D295" i="29"/>
  <c r="H296" i="29"/>
  <c r="H297" i="29"/>
  <c r="D298" i="29"/>
  <c r="F297" i="29"/>
  <c r="K302" i="29"/>
  <c r="K303" i="29"/>
  <c r="K304" i="29"/>
  <c r="K308" i="29"/>
  <c r="K305" i="29"/>
  <c r="K306" i="29"/>
  <c r="K307" i="29"/>
  <c r="D308" i="29"/>
  <c r="E308" i="29"/>
  <c r="F308" i="29"/>
  <c r="G308" i="29"/>
  <c r="H308" i="29"/>
  <c r="I308" i="29"/>
  <c r="J308" i="29"/>
  <c r="F313" i="29"/>
  <c r="D314" i="29"/>
  <c r="H315" i="29"/>
  <c r="F316" i="29"/>
  <c r="D317" i="29"/>
  <c r="F315" i="29"/>
  <c r="F317" i="29"/>
  <c r="K321" i="29"/>
  <c r="K327" i="29"/>
  <c r="K322" i="29"/>
  <c r="K323" i="29"/>
  <c r="K324" i="29"/>
  <c r="K325" i="29"/>
  <c r="K326" i="29"/>
  <c r="D327" i="29"/>
  <c r="E327" i="29"/>
  <c r="F327" i="29"/>
  <c r="G327" i="29"/>
  <c r="H327" i="29"/>
  <c r="I327" i="29"/>
  <c r="J327" i="29"/>
  <c r="F70" i="29"/>
  <c r="F277" i="29"/>
  <c r="F296" i="29"/>
  <c r="F298" i="29"/>
  <c r="F276" i="29"/>
  <c r="F220" i="29"/>
  <c r="F200" i="29"/>
  <c r="H163" i="29"/>
  <c r="F295" i="29"/>
  <c r="H316" i="29"/>
  <c r="F314" i="29"/>
  <c r="F275" i="29"/>
  <c r="F279" i="29"/>
  <c r="H240" i="29"/>
  <c r="F238" i="29"/>
  <c r="F221" i="29"/>
  <c r="F199" i="29"/>
  <c r="F203" i="29"/>
  <c r="H164" i="29"/>
  <c r="F145" i="29"/>
  <c r="F123" i="29"/>
  <c r="F127" i="29" s="1"/>
  <c r="F88" i="29"/>
  <c r="F85" i="29"/>
  <c r="F201" i="29"/>
  <c r="F125" i="29"/>
  <c r="F144" i="29"/>
  <c r="F146" i="29"/>
  <c r="F124" i="29"/>
  <c r="E301" i="28" s="1"/>
  <c r="F87" i="29"/>
  <c r="L18" i="32"/>
  <c r="L19" i="32"/>
  <c r="L20" i="32"/>
  <c r="L21" i="32"/>
  <c r="L22" i="32"/>
  <c r="L17" i="32"/>
  <c r="K20" i="32"/>
  <c r="K22" i="32"/>
  <c r="E18" i="32"/>
  <c r="K18" i="32" s="1"/>
  <c r="F18" i="32"/>
  <c r="G18" i="32"/>
  <c r="I18" i="32"/>
  <c r="J18" i="32"/>
  <c r="E19" i="32"/>
  <c r="F19" i="32"/>
  <c r="G19" i="32"/>
  <c r="H19" i="32"/>
  <c r="H23" i="32" s="1"/>
  <c r="H23" i="35" s="1"/>
  <c r="I19" i="32"/>
  <c r="J19" i="32"/>
  <c r="E20" i="32"/>
  <c r="F20" i="32"/>
  <c r="G20" i="32"/>
  <c r="H20" i="32"/>
  <c r="I20" i="32"/>
  <c r="J20" i="32"/>
  <c r="E21" i="32"/>
  <c r="K21" i="32" s="1"/>
  <c r="F21" i="32"/>
  <c r="G21" i="32"/>
  <c r="H21" i="32"/>
  <c r="I21" i="32"/>
  <c r="J21" i="32"/>
  <c r="E22" i="32"/>
  <c r="F22" i="32"/>
  <c r="G22" i="32"/>
  <c r="H22" i="32"/>
  <c r="I22" i="32"/>
  <c r="J22" i="32"/>
  <c r="F17" i="32"/>
  <c r="G17" i="32"/>
  <c r="H17" i="32"/>
  <c r="I17" i="32"/>
  <c r="J17" i="32"/>
  <c r="E17" i="32"/>
  <c r="K17" i="32" s="1"/>
  <c r="E44" i="19"/>
  <c r="J34" i="19"/>
  <c r="J29" i="19"/>
  <c r="J27" i="19"/>
  <c r="F222" i="29"/>
  <c r="F89" i="29"/>
  <c r="P395" i="10"/>
  <c r="O395" i="10"/>
  <c r="O394" i="10"/>
  <c r="P394" i="10"/>
  <c r="P393" i="10"/>
  <c r="O393" i="10"/>
  <c r="O392" i="10"/>
  <c r="P392" i="10"/>
  <c r="P391" i="10"/>
  <c r="O391" i="10"/>
  <c r="O390" i="10"/>
  <c r="P390" i="10"/>
  <c r="P389" i="10"/>
  <c r="O389" i="10"/>
  <c r="O388" i="10"/>
  <c r="P388" i="10"/>
  <c r="P387" i="10"/>
  <c r="O387" i="10"/>
  <c r="O386" i="10"/>
  <c r="P386" i="10"/>
  <c r="P385" i="10"/>
  <c r="O385" i="10"/>
  <c r="O384" i="10"/>
  <c r="P384" i="10"/>
  <c r="P383" i="10"/>
  <c r="O383" i="10"/>
  <c r="O382" i="10"/>
  <c r="P382" i="10"/>
  <c r="P381" i="10"/>
  <c r="O381" i="10"/>
  <c r="O380" i="10"/>
  <c r="P380" i="10"/>
  <c r="P379" i="10"/>
  <c r="O379" i="10"/>
  <c r="O378" i="10"/>
  <c r="P378" i="10"/>
  <c r="P377" i="10"/>
  <c r="O377" i="10"/>
  <c r="O376" i="10"/>
  <c r="P376" i="10"/>
  <c r="P375" i="10"/>
  <c r="O375" i="10"/>
  <c r="O374" i="10"/>
  <c r="P374" i="10"/>
  <c r="P373" i="10"/>
  <c r="O373" i="10"/>
  <c r="O372" i="10"/>
  <c r="P372" i="10"/>
  <c r="P371" i="10"/>
  <c r="O371" i="10"/>
  <c r="O370" i="10"/>
  <c r="P370" i="10"/>
  <c r="P369" i="10"/>
  <c r="O369" i="10"/>
  <c r="O368" i="10"/>
  <c r="P368" i="10"/>
  <c r="P367" i="10"/>
  <c r="O367" i="10"/>
  <c r="O366" i="10"/>
  <c r="P366" i="10"/>
  <c r="P365" i="10"/>
  <c r="O365" i="10"/>
  <c r="O364" i="10"/>
  <c r="P364" i="10"/>
  <c r="P363" i="10"/>
  <c r="O363" i="10"/>
  <c r="O362" i="10"/>
  <c r="P362" i="10"/>
  <c r="P361" i="10"/>
  <c r="O361" i="10"/>
  <c r="O360" i="10"/>
  <c r="P360" i="10"/>
  <c r="P359" i="10"/>
  <c r="O359" i="10"/>
  <c r="O358" i="10"/>
  <c r="P358" i="10"/>
  <c r="P357" i="10"/>
  <c r="O357" i="10"/>
  <c r="O356" i="10"/>
  <c r="P356" i="10"/>
  <c r="P355" i="10"/>
  <c r="O355" i="10"/>
  <c r="O354" i="10"/>
  <c r="P354" i="10"/>
  <c r="P353" i="10"/>
  <c r="O353" i="10"/>
  <c r="O352" i="10"/>
  <c r="P352" i="10"/>
  <c r="P351" i="10"/>
  <c r="O351" i="10"/>
  <c r="O350" i="10"/>
  <c r="P350" i="10"/>
  <c r="P349" i="10"/>
  <c r="O349" i="10"/>
  <c r="O348" i="10"/>
  <c r="P348" i="10"/>
  <c r="P347" i="10"/>
  <c r="O347" i="10"/>
  <c r="O346" i="10"/>
  <c r="P346" i="10"/>
  <c r="P345" i="10"/>
  <c r="O345" i="10"/>
  <c r="O344" i="10"/>
  <c r="P344" i="10"/>
  <c r="P343" i="10"/>
  <c r="O343" i="10"/>
  <c r="O342" i="10"/>
  <c r="P342" i="10"/>
  <c r="P341" i="10"/>
  <c r="O341" i="10"/>
  <c r="O340" i="10"/>
  <c r="P340" i="10"/>
  <c r="P339" i="10"/>
  <c r="O339" i="10"/>
  <c r="O338" i="10"/>
  <c r="P338" i="10"/>
  <c r="P337" i="10"/>
  <c r="O337" i="10"/>
  <c r="O336" i="10"/>
  <c r="P336" i="10"/>
  <c r="P335" i="10"/>
  <c r="O335" i="10"/>
  <c r="O334" i="10"/>
  <c r="P334" i="10"/>
  <c r="O333" i="10"/>
  <c r="P333" i="10"/>
  <c r="O332" i="10"/>
  <c r="P332" i="10"/>
  <c r="P331" i="10"/>
  <c r="O331" i="10"/>
  <c r="O330" i="10"/>
  <c r="P330" i="10"/>
  <c r="P329" i="10"/>
  <c r="O329" i="10"/>
  <c r="O328" i="10"/>
  <c r="P328" i="10"/>
  <c r="O327" i="10"/>
  <c r="P327" i="10"/>
  <c r="O326" i="10"/>
  <c r="P326" i="10"/>
  <c r="O325" i="10"/>
  <c r="P325" i="10"/>
  <c r="O324" i="10"/>
  <c r="P324" i="10"/>
  <c r="P323" i="10"/>
  <c r="O323" i="10"/>
  <c r="O322" i="10"/>
  <c r="P322" i="10"/>
  <c r="P321" i="10"/>
  <c r="O321" i="10"/>
  <c r="O320" i="10"/>
  <c r="P320" i="10"/>
  <c r="P319" i="10"/>
  <c r="O319" i="10"/>
  <c r="O318" i="10"/>
  <c r="P318" i="10"/>
  <c r="O317" i="10"/>
  <c r="P317" i="10"/>
  <c r="O316" i="10"/>
  <c r="P316" i="10"/>
  <c r="P315" i="10"/>
  <c r="O315" i="10"/>
  <c r="O314" i="10"/>
  <c r="P314" i="10"/>
  <c r="P313" i="10"/>
  <c r="O313" i="10"/>
  <c r="O312" i="10"/>
  <c r="P312" i="10"/>
  <c r="P311" i="10"/>
  <c r="O311" i="10"/>
  <c r="O310" i="10"/>
  <c r="P310" i="10"/>
  <c r="O309" i="10"/>
  <c r="P309" i="10"/>
  <c r="O308" i="10"/>
  <c r="P308" i="10"/>
  <c r="P307" i="10"/>
  <c r="O307" i="10"/>
  <c r="O306" i="10"/>
  <c r="P306" i="10"/>
  <c r="P305" i="10"/>
  <c r="O305" i="10"/>
  <c r="O304" i="10"/>
  <c r="P304" i="10"/>
  <c r="O303" i="10"/>
  <c r="P303" i="10"/>
  <c r="O302" i="10"/>
  <c r="P302" i="10"/>
  <c r="O301" i="10"/>
  <c r="P301" i="10"/>
  <c r="O300" i="10"/>
  <c r="P300" i="10"/>
  <c r="P299" i="10"/>
  <c r="O299" i="10"/>
  <c r="O298" i="10"/>
  <c r="P298" i="10"/>
  <c r="P297" i="10"/>
  <c r="O297" i="10"/>
  <c r="O296" i="10"/>
  <c r="P296" i="10"/>
  <c r="O295" i="10"/>
  <c r="P295" i="10"/>
  <c r="O294" i="10"/>
  <c r="P294" i="10"/>
  <c r="O293" i="10"/>
  <c r="P293" i="10"/>
  <c r="O292" i="10"/>
  <c r="P292" i="10"/>
  <c r="P291" i="10"/>
  <c r="O291" i="10"/>
  <c r="O290" i="10"/>
  <c r="P290" i="10"/>
  <c r="P289" i="10"/>
  <c r="O289" i="10"/>
  <c r="O288" i="10"/>
  <c r="P288" i="10"/>
  <c r="P287" i="10"/>
  <c r="O287" i="10"/>
  <c r="O286" i="10"/>
  <c r="P286" i="10"/>
  <c r="O285" i="10"/>
  <c r="P285" i="10"/>
  <c r="O284" i="10"/>
  <c r="P284" i="10"/>
  <c r="P283" i="10"/>
  <c r="O283" i="10"/>
  <c r="O282" i="10"/>
  <c r="P282" i="10"/>
  <c r="P281" i="10"/>
  <c r="O281" i="10"/>
  <c r="O280" i="10"/>
  <c r="P280" i="10"/>
  <c r="P279" i="10"/>
  <c r="O279" i="10"/>
  <c r="O278" i="10"/>
  <c r="P278" i="10"/>
  <c r="O277" i="10"/>
  <c r="P277" i="10"/>
  <c r="O276" i="10"/>
  <c r="P276" i="10"/>
  <c r="P275" i="10"/>
  <c r="O275" i="10"/>
  <c r="O274" i="10"/>
  <c r="P274" i="10"/>
  <c r="P273" i="10"/>
  <c r="O273" i="10"/>
  <c r="O272" i="10"/>
  <c r="P272" i="10"/>
  <c r="O271" i="10"/>
  <c r="P271" i="10"/>
  <c r="O270" i="10"/>
  <c r="P270" i="10"/>
  <c r="O269" i="10"/>
  <c r="P269" i="10"/>
  <c r="O268" i="10"/>
  <c r="P268" i="10"/>
  <c r="P267" i="10"/>
  <c r="O267" i="10"/>
  <c r="O266" i="10"/>
  <c r="P266" i="10"/>
  <c r="P265" i="10"/>
  <c r="O265" i="10"/>
  <c r="O264" i="10"/>
  <c r="P264" i="10"/>
  <c r="O263" i="10"/>
  <c r="P263" i="10"/>
  <c r="O262" i="10"/>
  <c r="P262" i="10"/>
  <c r="P261" i="10"/>
  <c r="O261" i="10"/>
  <c r="O260" i="10"/>
  <c r="P260" i="10"/>
  <c r="O259" i="10"/>
  <c r="P259" i="10"/>
  <c r="O258" i="10"/>
  <c r="P258" i="10"/>
  <c r="O257" i="10"/>
  <c r="P257" i="10"/>
  <c r="O256" i="10"/>
  <c r="P256" i="10"/>
  <c r="O255" i="10"/>
  <c r="P255" i="10"/>
  <c r="O254" i="10"/>
  <c r="P254" i="10"/>
  <c r="P253" i="10"/>
  <c r="O253" i="10"/>
  <c r="O252" i="10"/>
  <c r="P252" i="10"/>
  <c r="O251" i="10"/>
  <c r="P251" i="10"/>
  <c r="O250" i="10"/>
  <c r="P250" i="10"/>
  <c r="P249" i="10"/>
  <c r="O249" i="10"/>
  <c r="O248" i="10"/>
  <c r="P248" i="10"/>
  <c r="O247" i="10"/>
  <c r="P247" i="10"/>
  <c r="O246" i="10"/>
  <c r="P246" i="10"/>
  <c r="P245" i="10"/>
  <c r="O245" i="10"/>
  <c r="O244" i="10"/>
  <c r="P244" i="10"/>
  <c r="O243" i="10"/>
  <c r="P243" i="10"/>
  <c r="O242" i="10"/>
  <c r="P242" i="10"/>
  <c r="O241" i="10"/>
  <c r="P241" i="10"/>
  <c r="O240" i="10"/>
  <c r="P240" i="10"/>
  <c r="O239" i="10"/>
  <c r="P239" i="10"/>
  <c r="O238" i="10"/>
  <c r="P238" i="10"/>
  <c r="P237" i="10"/>
  <c r="O237" i="10"/>
  <c r="O236" i="10"/>
  <c r="P236" i="10"/>
  <c r="O235" i="10"/>
  <c r="P235" i="10"/>
  <c r="O234" i="10"/>
  <c r="P234" i="10"/>
  <c r="P233" i="10"/>
  <c r="O233" i="10"/>
  <c r="O232" i="10"/>
  <c r="P232" i="10"/>
  <c r="O231" i="10"/>
  <c r="P231" i="10"/>
  <c r="O230" i="10"/>
  <c r="P230" i="10"/>
  <c r="P229" i="10"/>
  <c r="O229" i="10"/>
  <c r="O228" i="10"/>
  <c r="P228" i="10"/>
  <c r="O227" i="10"/>
  <c r="P227" i="10"/>
  <c r="O226" i="10"/>
  <c r="P226" i="10"/>
  <c r="O225" i="10"/>
  <c r="P225" i="10"/>
  <c r="P224" i="10"/>
  <c r="O224" i="10"/>
  <c r="O223" i="10"/>
  <c r="P223" i="10"/>
  <c r="P222" i="10"/>
  <c r="O222" i="10"/>
  <c r="O221" i="10"/>
  <c r="P221" i="10"/>
  <c r="P220" i="10"/>
  <c r="O220" i="10"/>
  <c r="O219" i="10"/>
  <c r="P219" i="10"/>
  <c r="P218" i="10"/>
  <c r="O218" i="10"/>
  <c r="O217" i="10"/>
  <c r="P217" i="10"/>
  <c r="P216" i="10"/>
  <c r="O216" i="10"/>
  <c r="O215" i="10"/>
  <c r="P215" i="10"/>
  <c r="P214" i="10"/>
  <c r="O214" i="10"/>
  <c r="O213" i="10"/>
  <c r="P213" i="10"/>
  <c r="P212" i="10"/>
  <c r="O212" i="10"/>
  <c r="O211" i="10"/>
  <c r="P211" i="10"/>
  <c r="P210" i="10"/>
  <c r="O210" i="10"/>
  <c r="O209" i="10"/>
  <c r="P209" i="10"/>
  <c r="P208" i="10"/>
  <c r="O208" i="10"/>
  <c r="O207" i="10"/>
  <c r="P207" i="10"/>
  <c r="P206" i="10"/>
  <c r="O206" i="10"/>
  <c r="O205" i="10"/>
  <c r="P205" i="10"/>
  <c r="P204" i="10"/>
  <c r="O204" i="10"/>
  <c r="O203" i="10"/>
  <c r="P203" i="10"/>
  <c r="P202" i="10"/>
  <c r="O202" i="10"/>
  <c r="O201" i="10"/>
  <c r="P201" i="10"/>
  <c r="P200" i="10"/>
  <c r="O200" i="10"/>
  <c r="O199" i="10"/>
  <c r="P199" i="10"/>
  <c r="P198" i="10"/>
  <c r="O198" i="10"/>
  <c r="O197" i="10"/>
  <c r="P197" i="10"/>
  <c r="P196" i="10"/>
  <c r="O196" i="10"/>
  <c r="O195" i="10"/>
  <c r="P195" i="10"/>
  <c r="P194" i="10"/>
  <c r="O194" i="10"/>
  <c r="O193" i="10"/>
  <c r="P193" i="10"/>
  <c r="P192" i="10"/>
  <c r="O192" i="10"/>
  <c r="O191" i="10"/>
  <c r="P191" i="10"/>
  <c r="P190" i="10"/>
  <c r="O190" i="10"/>
  <c r="O189" i="10"/>
  <c r="P189" i="10"/>
  <c r="P188" i="10"/>
  <c r="O188" i="10"/>
  <c r="O187" i="10"/>
  <c r="P187" i="10"/>
  <c r="P186" i="10"/>
  <c r="O186" i="10"/>
  <c r="O185" i="10"/>
  <c r="P185" i="10"/>
  <c r="P184" i="10"/>
  <c r="O184" i="10"/>
  <c r="O183" i="10"/>
  <c r="P183" i="10"/>
  <c r="P182" i="10"/>
  <c r="O182" i="10"/>
  <c r="O181" i="10"/>
  <c r="P181" i="10"/>
  <c r="P180" i="10"/>
  <c r="O180" i="10"/>
  <c r="O179" i="10"/>
  <c r="P179" i="10"/>
  <c r="P178" i="10"/>
  <c r="O178" i="10"/>
  <c r="O177" i="10"/>
  <c r="P177" i="10"/>
  <c r="P176" i="10"/>
  <c r="O176" i="10"/>
  <c r="O175" i="10"/>
  <c r="P175" i="10"/>
  <c r="P174" i="10"/>
  <c r="O174" i="10"/>
  <c r="O173" i="10"/>
  <c r="P173" i="10"/>
  <c r="P172" i="10"/>
  <c r="O172" i="10"/>
  <c r="O171" i="10"/>
  <c r="P171" i="10"/>
  <c r="P170" i="10"/>
  <c r="O170" i="10"/>
  <c r="O169" i="10"/>
  <c r="P169" i="10"/>
  <c r="P168" i="10"/>
  <c r="O168" i="10"/>
  <c r="O167" i="10"/>
  <c r="P167" i="10"/>
  <c r="P166" i="10"/>
  <c r="O166" i="10"/>
  <c r="O165" i="10"/>
  <c r="P165" i="10"/>
  <c r="P164" i="10"/>
  <c r="O164" i="10"/>
  <c r="O163" i="10"/>
  <c r="P163" i="10"/>
  <c r="P162" i="10"/>
  <c r="O162" i="10"/>
  <c r="O161" i="10"/>
  <c r="P161" i="10"/>
  <c r="P160" i="10"/>
  <c r="O160" i="10"/>
  <c r="O159" i="10"/>
  <c r="P159" i="10"/>
  <c r="P158" i="10"/>
  <c r="O158" i="10"/>
  <c r="O157" i="10"/>
  <c r="P157" i="10"/>
  <c r="P156" i="10"/>
  <c r="O156" i="10"/>
  <c r="O155" i="10"/>
  <c r="P155" i="10"/>
  <c r="P154" i="10"/>
  <c r="O154" i="10"/>
  <c r="O153" i="10"/>
  <c r="P153" i="10"/>
  <c r="P152" i="10"/>
  <c r="O152" i="10"/>
  <c r="O151" i="10"/>
  <c r="P151" i="10"/>
  <c r="P150" i="10"/>
  <c r="O150" i="10"/>
  <c r="O149" i="10"/>
  <c r="P149" i="10"/>
  <c r="P148" i="10"/>
  <c r="O148" i="10"/>
  <c r="O147" i="10"/>
  <c r="P147" i="10"/>
  <c r="P146" i="10"/>
  <c r="O146" i="10"/>
  <c r="O145" i="10"/>
  <c r="P145" i="10"/>
  <c r="P144" i="10"/>
  <c r="O144" i="10"/>
  <c r="O143" i="10"/>
  <c r="P143" i="10"/>
  <c r="P142" i="10"/>
  <c r="O142" i="10"/>
  <c r="O141" i="10"/>
  <c r="P141" i="10"/>
  <c r="P140" i="10"/>
  <c r="O140" i="10"/>
  <c r="O139" i="10"/>
  <c r="P139" i="10"/>
  <c r="P138" i="10"/>
  <c r="O138" i="10"/>
  <c r="O137" i="10"/>
  <c r="P137" i="10"/>
  <c r="P136" i="10"/>
  <c r="O136" i="10"/>
  <c r="O135" i="10"/>
  <c r="P135" i="10"/>
  <c r="P134" i="10"/>
  <c r="O134" i="10"/>
  <c r="O133" i="10"/>
  <c r="P133" i="10"/>
  <c r="P132" i="10"/>
  <c r="O132" i="10"/>
  <c r="O131" i="10"/>
  <c r="P131" i="10"/>
  <c r="P130" i="10"/>
  <c r="O130" i="10"/>
  <c r="O129" i="10"/>
  <c r="P129" i="10"/>
  <c r="P128" i="10"/>
  <c r="O128" i="10"/>
  <c r="O127" i="10"/>
  <c r="P127" i="10"/>
  <c r="P126" i="10"/>
  <c r="O126" i="10"/>
  <c r="O125" i="10"/>
  <c r="P125" i="10"/>
  <c r="P124" i="10"/>
  <c r="O124" i="10"/>
  <c r="O123" i="10"/>
  <c r="P123" i="10"/>
  <c r="P122" i="10"/>
  <c r="O122" i="10"/>
  <c r="O121" i="10"/>
  <c r="P121" i="10"/>
  <c r="P120" i="10"/>
  <c r="O120" i="10"/>
  <c r="O119" i="10"/>
  <c r="P119" i="10"/>
  <c r="P118" i="10"/>
  <c r="O118" i="10"/>
  <c r="O117" i="10"/>
  <c r="P117" i="10"/>
  <c r="P116" i="10"/>
  <c r="O116" i="10"/>
  <c r="O115" i="10"/>
  <c r="P115" i="10"/>
  <c r="P114" i="10"/>
  <c r="O114" i="10"/>
  <c r="O113" i="10"/>
  <c r="P113" i="10"/>
  <c r="P112" i="10"/>
  <c r="O112" i="10"/>
  <c r="O111" i="10"/>
  <c r="P111" i="10"/>
  <c r="O110" i="10"/>
  <c r="P110" i="10"/>
  <c r="O109" i="10"/>
  <c r="P109" i="10"/>
  <c r="O108" i="10"/>
  <c r="P108" i="10"/>
  <c r="O107" i="10"/>
  <c r="P107" i="10"/>
  <c r="P106" i="10"/>
  <c r="O106" i="10"/>
  <c r="O105" i="10"/>
  <c r="P105" i="10"/>
  <c r="P104" i="10"/>
  <c r="O104" i="10"/>
  <c r="O103" i="10"/>
  <c r="P103" i="10"/>
  <c r="O102" i="10"/>
  <c r="P102" i="10"/>
  <c r="O101" i="10"/>
  <c r="P101" i="10"/>
  <c r="O100" i="10"/>
  <c r="P100" i="10"/>
  <c r="O99" i="10"/>
  <c r="P99" i="10"/>
  <c r="P98" i="10"/>
  <c r="O98" i="10"/>
  <c r="O97" i="10"/>
  <c r="P97" i="10"/>
  <c r="P96" i="10"/>
  <c r="O96" i="10"/>
  <c r="O95" i="10"/>
  <c r="P95" i="10"/>
  <c r="O94" i="10"/>
  <c r="P94" i="10"/>
  <c r="O93" i="10"/>
  <c r="P93" i="10"/>
  <c r="O92" i="10"/>
  <c r="P92" i="10"/>
  <c r="O91" i="10"/>
  <c r="P91" i="10"/>
  <c r="P90" i="10"/>
  <c r="O90" i="10"/>
  <c r="O89" i="10"/>
  <c r="P89" i="10"/>
  <c r="P88" i="10"/>
  <c r="O88" i="10"/>
  <c r="O87" i="10"/>
  <c r="P87" i="10"/>
  <c r="O86" i="10"/>
  <c r="P86" i="10"/>
  <c r="O85" i="10"/>
  <c r="P85" i="10"/>
  <c r="O84" i="10"/>
  <c r="P84" i="10"/>
  <c r="O83" i="10"/>
  <c r="P83" i="10"/>
  <c r="P82" i="10"/>
  <c r="O82" i="10"/>
  <c r="O81" i="10"/>
  <c r="P81" i="10"/>
  <c r="P80" i="10"/>
  <c r="O80" i="10"/>
  <c r="O79" i="10"/>
  <c r="P79" i="10"/>
  <c r="O78" i="10"/>
  <c r="P78" i="10"/>
  <c r="P77" i="10"/>
  <c r="O77" i="10"/>
  <c r="O76" i="10"/>
  <c r="P76" i="10"/>
  <c r="P75" i="10"/>
  <c r="O75" i="10"/>
  <c r="O74" i="10"/>
  <c r="P74" i="10"/>
  <c r="P73" i="10"/>
  <c r="O73" i="10"/>
  <c r="O72" i="10"/>
  <c r="P72" i="10"/>
  <c r="P71" i="10"/>
  <c r="O71" i="10"/>
  <c r="O70" i="10"/>
  <c r="P70" i="10"/>
  <c r="P69" i="10"/>
  <c r="O69" i="10"/>
  <c r="O68" i="10"/>
  <c r="P68" i="10"/>
  <c r="P67" i="10"/>
  <c r="O67" i="10"/>
  <c r="O66" i="10"/>
  <c r="P66" i="10"/>
  <c r="P65" i="10"/>
  <c r="O65" i="10"/>
  <c r="O64" i="10"/>
  <c r="P64" i="10"/>
  <c r="P63" i="10"/>
  <c r="O63" i="10"/>
  <c r="O62" i="10"/>
  <c r="P62" i="10"/>
  <c r="P61" i="10"/>
  <c r="O61" i="10"/>
  <c r="O60" i="10"/>
  <c r="P60" i="10"/>
  <c r="P59" i="10"/>
  <c r="O59" i="10"/>
  <c r="O58" i="10"/>
  <c r="P58" i="10"/>
  <c r="P57" i="10"/>
  <c r="O57" i="10"/>
  <c r="O56" i="10"/>
  <c r="P56" i="10"/>
  <c r="P55" i="10"/>
  <c r="O55" i="10"/>
  <c r="O54" i="10"/>
  <c r="P54" i="10"/>
  <c r="P53" i="10"/>
  <c r="O53" i="10"/>
  <c r="O52" i="10"/>
  <c r="P52" i="10"/>
  <c r="P51" i="10"/>
  <c r="O51" i="10"/>
  <c r="O50" i="10"/>
  <c r="P50" i="10"/>
  <c r="P49" i="10"/>
  <c r="O49" i="10"/>
  <c r="O48" i="10"/>
  <c r="P48" i="10"/>
  <c r="P47" i="10"/>
  <c r="O47" i="10"/>
  <c r="O46" i="10"/>
  <c r="P46" i="10"/>
  <c r="P45" i="10"/>
  <c r="O45" i="10"/>
  <c r="O44" i="10"/>
  <c r="P44" i="10"/>
  <c r="P43" i="10"/>
  <c r="O43" i="10"/>
  <c r="O42" i="10"/>
  <c r="P42" i="10"/>
  <c r="P41" i="10"/>
  <c r="O41" i="10"/>
  <c r="O40" i="10"/>
  <c r="P40" i="10"/>
  <c r="P39" i="10"/>
  <c r="O39" i="10"/>
  <c r="O38" i="10"/>
  <c r="P38" i="10"/>
  <c r="P37" i="10"/>
  <c r="O37" i="10"/>
  <c r="O36" i="10"/>
  <c r="P36" i="10"/>
  <c r="P35" i="10"/>
  <c r="O35" i="10"/>
  <c r="O34" i="10"/>
  <c r="P34" i="10"/>
  <c r="P33" i="10"/>
  <c r="O33" i="10"/>
  <c r="O32" i="10"/>
  <c r="P32" i="10"/>
  <c r="P31" i="10"/>
  <c r="O31" i="10"/>
  <c r="O30" i="10"/>
  <c r="P30" i="10"/>
  <c r="P29" i="10"/>
  <c r="O29" i="10"/>
  <c r="O28" i="10"/>
  <c r="P28" i="10"/>
  <c r="P27" i="10"/>
  <c r="O27" i="10"/>
  <c r="O26" i="10"/>
  <c r="P26" i="10"/>
  <c r="P25" i="10"/>
  <c r="O25" i="10"/>
  <c r="O24" i="10"/>
  <c r="P24" i="10"/>
  <c r="P23" i="10"/>
  <c r="O23" i="10"/>
  <c r="O22" i="10"/>
  <c r="P22" i="10"/>
  <c r="P21" i="10"/>
  <c r="O21" i="10"/>
  <c r="O20" i="10"/>
  <c r="P20" i="10"/>
  <c r="P19" i="10"/>
  <c r="O19" i="10"/>
  <c r="O18" i="10"/>
  <c r="P18" i="10"/>
  <c r="P17" i="10"/>
  <c r="O17" i="10"/>
  <c r="O16" i="10"/>
  <c r="P16" i="10"/>
  <c r="P15" i="10"/>
  <c r="O15" i="10"/>
  <c r="O14" i="10"/>
  <c r="P14" i="10"/>
  <c r="P13" i="10"/>
  <c r="O13" i="10"/>
  <c r="O12" i="10"/>
  <c r="P12" i="10"/>
  <c r="P11" i="10"/>
  <c r="O11" i="10"/>
  <c r="O10" i="10"/>
  <c r="P10" i="10"/>
  <c r="P9" i="10"/>
  <c r="O9" i="10"/>
  <c r="O8" i="10"/>
  <c r="P8" i="10"/>
  <c r="P7" i="10"/>
  <c r="O7" i="10"/>
  <c r="O6" i="10"/>
  <c r="P6" i="10"/>
  <c r="P5" i="10"/>
  <c r="O5" i="10"/>
  <c r="O396" i="10"/>
  <c r="P396" i="10"/>
  <c r="O397" i="10"/>
  <c r="P397" i="10"/>
  <c r="O398" i="10"/>
  <c r="P398" i="10"/>
  <c r="O399" i="10"/>
  <c r="P399" i="10"/>
  <c r="O400" i="10"/>
  <c r="P400" i="10"/>
  <c r="O401" i="10"/>
  <c r="P401" i="10"/>
  <c r="O402" i="10"/>
  <c r="P402" i="10"/>
  <c r="O403" i="10"/>
  <c r="P403" i="10"/>
  <c r="O404" i="10"/>
  <c r="P404" i="10"/>
  <c r="O405" i="10"/>
  <c r="P405" i="10"/>
  <c r="O406" i="10"/>
  <c r="P406" i="10"/>
  <c r="O407" i="10"/>
  <c r="P407" i="10"/>
  <c r="O408" i="10"/>
  <c r="P408" i="10"/>
  <c r="O409" i="10"/>
  <c r="P409" i="10"/>
  <c r="O410" i="10"/>
  <c r="P410" i="10"/>
  <c r="O411" i="10"/>
  <c r="P411" i="10"/>
  <c r="O412" i="10"/>
  <c r="P412" i="10"/>
  <c r="O413" i="10"/>
  <c r="P413" i="10"/>
  <c r="O414" i="10"/>
  <c r="P414" i="10"/>
  <c r="O415" i="10"/>
  <c r="P415" i="10"/>
  <c r="O416" i="10"/>
  <c r="P416" i="10"/>
  <c r="O417" i="10"/>
  <c r="P417" i="10"/>
  <c r="O418" i="10"/>
  <c r="P418" i="10"/>
  <c r="O419" i="10"/>
  <c r="P419" i="10"/>
  <c r="O420" i="10"/>
  <c r="P420" i="10"/>
  <c r="O421" i="10"/>
  <c r="P421" i="10"/>
  <c r="O422" i="10"/>
  <c r="P422" i="10"/>
  <c r="O423" i="10"/>
  <c r="P423" i="10"/>
  <c r="O424" i="10"/>
  <c r="P424" i="10"/>
  <c r="O425" i="10"/>
  <c r="P425" i="10"/>
  <c r="O426" i="10"/>
  <c r="P426" i="10"/>
  <c r="O427" i="10"/>
  <c r="P427" i="10"/>
  <c r="O428" i="10"/>
  <c r="P428" i="10"/>
  <c r="O429" i="10"/>
  <c r="P429" i="10"/>
  <c r="O430" i="10"/>
  <c r="P430" i="10"/>
  <c r="O431" i="10"/>
  <c r="P431" i="10"/>
  <c r="O432" i="10"/>
  <c r="P432" i="10"/>
  <c r="O433" i="10"/>
  <c r="P433" i="10"/>
  <c r="O434" i="10"/>
  <c r="P434" i="10"/>
  <c r="O435" i="10"/>
  <c r="P435" i="10"/>
  <c r="O436" i="10"/>
  <c r="P436" i="10"/>
  <c r="O437" i="10"/>
  <c r="P437" i="10"/>
  <c r="O438" i="10"/>
  <c r="P438" i="10"/>
  <c r="O439" i="10"/>
  <c r="P439" i="10"/>
  <c r="O440" i="10"/>
  <c r="P440" i="10"/>
  <c r="O441" i="10"/>
  <c r="P441" i="10"/>
  <c r="O442" i="10"/>
  <c r="P442" i="10"/>
  <c r="O443" i="10"/>
  <c r="P443" i="10"/>
  <c r="O444" i="10"/>
  <c r="P444" i="10"/>
  <c r="O445" i="10"/>
  <c r="P445" i="10"/>
  <c r="O446" i="10"/>
  <c r="P446" i="10"/>
  <c r="O447" i="10"/>
  <c r="P447" i="10"/>
  <c r="O448" i="10"/>
  <c r="P448" i="10"/>
  <c r="O449" i="10"/>
  <c r="P449" i="10"/>
  <c r="O450" i="10"/>
  <c r="P450" i="10"/>
  <c r="O451" i="10"/>
  <c r="P451" i="10"/>
  <c r="O452" i="10"/>
  <c r="P452" i="10"/>
  <c r="O453" i="10"/>
  <c r="P453" i="10"/>
  <c r="O454" i="10"/>
  <c r="P454" i="10"/>
  <c r="O455" i="10"/>
  <c r="P455" i="10"/>
  <c r="O456" i="10"/>
  <c r="P456" i="10"/>
  <c r="O457" i="10"/>
  <c r="P457" i="10"/>
  <c r="O458" i="10"/>
  <c r="P458" i="10"/>
  <c r="O459" i="10"/>
  <c r="P459" i="10"/>
  <c r="O460" i="10"/>
  <c r="P460" i="10"/>
  <c r="O461" i="10"/>
  <c r="P461" i="10"/>
  <c r="O462" i="10"/>
  <c r="P462" i="10"/>
  <c r="O463" i="10"/>
  <c r="P463" i="10"/>
  <c r="O464" i="10"/>
  <c r="P464" i="10"/>
  <c r="O465" i="10"/>
  <c r="P465" i="10"/>
  <c r="O466" i="10"/>
  <c r="P466" i="10"/>
  <c r="O467" i="10"/>
  <c r="P467" i="10"/>
  <c r="O468" i="10"/>
  <c r="P468" i="10"/>
  <c r="O469" i="10"/>
  <c r="P469" i="10"/>
  <c r="O470" i="10"/>
  <c r="P470" i="10"/>
  <c r="O471" i="10"/>
  <c r="P471" i="10"/>
  <c r="O472" i="10"/>
  <c r="P472" i="10"/>
  <c r="O473" i="10"/>
  <c r="P473" i="10"/>
  <c r="O474" i="10"/>
  <c r="P474" i="10"/>
  <c r="O475" i="10"/>
  <c r="P475" i="10"/>
  <c r="O476" i="10"/>
  <c r="P476" i="10"/>
  <c r="O477" i="10"/>
  <c r="P477" i="10"/>
  <c r="O478" i="10"/>
  <c r="P478" i="10"/>
  <c r="O479" i="10"/>
  <c r="P479" i="10"/>
  <c r="O480" i="10"/>
  <c r="P480" i="10"/>
  <c r="O481" i="10"/>
  <c r="P481" i="10"/>
  <c r="O482" i="10"/>
  <c r="P482" i="10"/>
  <c r="O483" i="10"/>
  <c r="P483" i="10"/>
  <c r="O484" i="10"/>
  <c r="P484" i="10"/>
  <c r="O485" i="10"/>
  <c r="P485" i="10"/>
  <c r="O486" i="10"/>
  <c r="P486" i="10"/>
  <c r="O487" i="10"/>
  <c r="P487" i="10"/>
  <c r="O488" i="10"/>
  <c r="P488" i="10"/>
  <c r="O489" i="10"/>
  <c r="P489" i="10"/>
  <c r="O490" i="10"/>
  <c r="P490" i="10"/>
  <c r="O491" i="10"/>
  <c r="P491" i="10"/>
  <c r="O492" i="10"/>
  <c r="P492" i="10"/>
  <c r="O493" i="10"/>
  <c r="P493" i="10"/>
  <c r="O494" i="10"/>
  <c r="P494" i="10"/>
  <c r="O495" i="10"/>
  <c r="P495" i="10"/>
  <c r="O496" i="10"/>
  <c r="P496" i="10"/>
  <c r="O497" i="10"/>
  <c r="P497" i="10"/>
  <c r="O498" i="10"/>
  <c r="P498" i="10"/>
  <c r="O499" i="10"/>
  <c r="P499" i="10"/>
  <c r="O500" i="10"/>
  <c r="P500" i="10"/>
  <c r="B68" i="28"/>
  <c r="AS66" i="28"/>
  <c r="AE9" i="28"/>
  <c r="AH236" i="28"/>
  <c r="B55" i="28"/>
  <c r="E52" i="28"/>
  <c r="D62" i="28"/>
  <c r="B80" i="28"/>
  <c r="BQ78" i="28"/>
  <c r="BP87" i="28"/>
  <c r="B92" i="28"/>
  <c r="AB90" i="28"/>
  <c r="AF97" i="28"/>
  <c r="AE6" i="28"/>
  <c r="H80" i="28"/>
  <c r="P33" i="16"/>
  <c r="D7" i="27"/>
  <c r="D7" i="35"/>
  <c r="D23" i="35"/>
  <c r="D7" i="34"/>
  <c r="Q2" i="10"/>
  <c r="BD3" i="28"/>
  <c r="BD2" i="28"/>
  <c r="BG9" i="28"/>
  <c r="BH9" i="28"/>
  <c r="BG7" i="28"/>
  <c r="BH7" i="28"/>
  <c r="BG5" i="28"/>
  <c r="BH5" i="28"/>
  <c r="BG3" i="28"/>
  <c r="BH3" i="28"/>
  <c r="BG8" i="28"/>
  <c r="BH8" i="28"/>
  <c r="BG6" i="28"/>
  <c r="BH6" i="28"/>
  <c r="BG4" i="28"/>
  <c r="BH4" i="28"/>
  <c r="D7" i="32"/>
  <c r="D26" i="34"/>
  <c r="AF55" i="28"/>
  <c r="AR4" i="28"/>
  <c r="AR5" i="28"/>
  <c r="AR7" i="28"/>
  <c r="AR9" i="28"/>
  <c r="AR3" i="28"/>
  <c r="D117" i="34"/>
  <c r="E363" i="28"/>
  <c r="E364" i="28"/>
  <c r="E365" i="28"/>
  <c r="K231" i="32"/>
  <c r="J231" i="32"/>
  <c r="I231" i="32"/>
  <c r="H231" i="32"/>
  <c r="G231" i="32"/>
  <c r="F231" i="32"/>
  <c r="E231" i="32"/>
  <c r="L231" i="32"/>
  <c r="L230" i="32"/>
  <c r="L229" i="32"/>
  <c r="L228" i="32"/>
  <c r="L227" i="32"/>
  <c r="L226" i="32"/>
  <c r="L225" i="32"/>
  <c r="K218" i="32"/>
  <c r="J218" i="32"/>
  <c r="I218" i="32"/>
  <c r="H218" i="32"/>
  <c r="G218" i="32"/>
  <c r="F218" i="32"/>
  <c r="E218" i="32"/>
  <c r="L218" i="32"/>
  <c r="L217" i="32"/>
  <c r="L216" i="32"/>
  <c r="L215" i="32"/>
  <c r="L214" i="32"/>
  <c r="L213" i="32"/>
  <c r="L212" i="32"/>
  <c r="K205" i="32"/>
  <c r="J205" i="32"/>
  <c r="I205" i="32"/>
  <c r="H205" i="32"/>
  <c r="G205" i="32"/>
  <c r="F205" i="32"/>
  <c r="E205" i="32"/>
  <c r="L205" i="32"/>
  <c r="L204" i="32"/>
  <c r="L203" i="32"/>
  <c r="L202" i="32"/>
  <c r="L201" i="32"/>
  <c r="L200" i="32"/>
  <c r="L199" i="32"/>
  <c r="K192" i="32"/>
  <c r="J192" i="32"/>
  <c r="I192" i="32"/>
  <c r="H192" i="32"/>
  <c r="G192" i="32"/>
  <c r="F192" i="32"/>
  <c r="E192" i="32"/>
  <c r="L192" i="32"/>
  <c r="L191" i="32"/>
  <c r="L190" i="32"/>
  <c r="L189" i="32"/>
  <c r="L188" i="32"/>
  <c r="L187" i="32"/>
  <c r="L186" i="32"/>
  <c r="K179" i="32"/>
  <c r="J179" i="32"/>
  <c r="I179" i="32"/>
  <c r="H179" i="32"/>
  <c r="G179" i="32"/>
  <c r="F179" i="32"/>
  <c r="E179" i="32"/>
  <c r="L179" i="32"/>
  <c r="L178" i="32"/>
  <c r="L177" i="32"/>
  <c r="L176" i="32"/>
  <c r="L175" i="32"/>
  <c r="L174" i="32"/>
  <c r="L173" i="32"/>
  <c r="K166" i="32"/>
  <c r="J166" i="32"/>
  <c r="I166" i="32"/>
  <c r="H166" i="32"/>
  <c r="G166" i="32"/>
  <c r="F166" i="32"/>
  <c r="E166" i="32"/>
  <c r="L166" i="32"/>
  <c r="L165" i="32"/>
  <c r="L164" i="32"/>
  <c r="L163" i="32"/>
  <c r="L162" i="32"/>
  <c r="L161" i="32"/>
  <c r="L160" i="32"/>
  <c r="K153" i="32"/>
  <c r="J153" i="32"/>
  <c r="I153" i="32"/>
  <c r="H153" i="32"/>
  <c r="G153" i="32"/>
  <c r="F153" i="32"/>
  <c r="E153" i="32"/>
  <c r="L153" i="32"/>
  <c r="L152" i="32"/>
  <c r="L151" i="32"/>
  <c r="L150" i="32"/>
  <c r="L149" i="32"/>
  <c r="L148" i="32"/>
  <c r="L147" i="32"/>
  <c r="K140" i="32"/>
  <c r="J140" i="32"/>
  <c r="I140" i="32"/>
  <c r="H140" i="32"/>
  <c r="G140" i="32"/>
  <c r="F140" i="32"/>
  <c r="E140" i="32"/>
  <c r="L140" i="32"/>
  <c r="L139" i="32"/>
  <c r="L138" i="32"/>
  <c r="L137" i="32"/>
  <c r="L136" i="32"/>
  <c r="L135" i="32"/>
  <c r="L134" i="32"/>
  <c r="K127" i="32"/>
  <c r="J127" i="32"/>
  <c r="I127" i="32"/>
  <c r="H127" i="32"/>
  <c r="G127" i="32"/>
  <c r="F127" i="32"/>
  <c r="E127" i="32"/>
  <c r="L127" i="32"/>
  <c r="L126" i="32"/>
  <c r="L125" i="32"/>
  <c r="L124" i="32"/>
  <c r="L123" i="32"/>
  <c r="L122" i="32"/>
  <c r="L121" i="32"/>
  <c r="K114" i="32"/>
  <c r="J114" i="32"/>
  <c r="I114" i="32"/>
  <c r="H114" i="32"/>
  <c r="G114" i="32"/>
  <c r="F114" i="32"/>
  <c r="E114" i="32"/>
  <c r="L114" i="32"/>
  <c r="L113" i="32"/>
  <c r="L112" i="32"/>
  <c r="L111" i="32"/>
  <c r="L110" i="32"/>
  <c r="L109" i="32"/>
  <c r="L108" i="32"/>
  <c r="K101" i="32"/>
  <c r="J101" i="32"/>
  <c r="I101" i="32"/>
  <c r="H101" i="32"/>
  <c r="G101" i="32"/>
  <c r="F101" i="32"/>
  <c r="E101" i="32"/>
  <c r="L101" i="32"/>
  <c r="L100" i="32"/>
  <c r="L99" i="32"/>
  <c r="L98" i="32"/>
  <c r="L97" i="32"/>
  <c r="L96" i="32"/>
  <c r="L95" i="32"/>
  <c r="K88" i="32"/>
  <c r="J88" i="32"/>
  <c r="I88" i="32"/>
  <c r="H88" i="32"/>
  <c r="G88" i="32"/>
  <c r="F88" i="32"/>
  <c r="E88" i="32"/>
  <c r="L88" i="32"/>
  <c r="L87" i="32"/>
  <c r="L86" i="32"/>
  <c r="L85" i="32"/>
  <c r="L84" i="32"/>
  <c r="L83" i="32"/>
  <c r="L82" i="32"/>
  <c r="K75" i="32"/>
  <c r="J75" i="32"/>
  <c r="I75" i="32"/>
  <c r="H75" i="32"/>
  <c r="G75" i="32"/>
  <c r="F75" i="32"/>
  <c r="E75" i="32"/>
  <c r="L75" i="32" s="1"/>
  <c r="L74" i="32"/>
  <c r="L73" i="32"/>
  <c r="L72" i="32"/>
  <c r="L71" i="32"/>
  <c r="L70" i="32"/>
  <c r="L69" i="32"/>
  <c r="K62" i="32"/>
  <c r="J62" i="32"/>
  <c r="I62" i="32"/>
  <c r="H62" i="32"/>
  <c r="G62" i="32"/>
  <c r="F62" i="32"/>
  <c r="E62" i="32"/>
  <c r="L62" i="32" s="1"/>
  <c r="L61" i="32"/>
  <c r="L60" i="32"/>
  <c r="L59" i="32"/>
  <c r="L58" i="32"/>
  <c r="L57" i="32"/>
  <c r="L56" i="32"/>
  <c r="K49" i="32"/>
  <c r="J49" i="32"/>
  <c r="I49" i="32"/>
  <c r="H49" i="32"/>
  <c r="G49" i="32"/>
  <c r="F49" i="32"/>
  <c r="L49" i="32" s="1"/>
  <c r="E49" i="32"/>
  <c r="L48" i="32"/>
  <c r="L47" i="32"/>
  <c r="L46" i="32"/>
  <c r="L45" i="32"/>
  <c r="L44" i="32"/>
  <c r="L43" i="32"/>
  <c r="L31" i="32"/>
  <c r="L32" i="32"/>
  <c r="L33" i="32"/>
  <c r="L34" i="32"/>
  <c r="L35" i="32"/>
  <c r="L30" i="32"/>
  <c r="F36" i="32"/>
  <c r="G36" i="32"/>
  <c r="H36" i="32"/>
  <c r="I36" i="32"/>
  <c r="J36" i="32"/>
  <c r="K36" i="32"/>
  <c r="E36" i="32"/>
  <c r="L36" i="32" s="1"/>
  <c r="L23" i="32"/>
  <c r="G23" i="32"/>
  <c r="I23" i="32"/>
  <c r="J23" i="32"/>
  <c r="H21" i="8"/>
  <c r="BP35" i="28"/>
  <c r="E318" i="28"/>
  <c r="E319" i="28"/>
  <c r="E320" i="28"/>
  <c r="E327" i="28"/>
  <c r="E328" i="28"/>
  <c r="E329" i="28"/>
  <c r="E335" i="28"/>
  <c r="E336" i="28"/>
  <c r="E337" i="28"/>
  <c r="E334" i="28"/>
  <c r="E344" i="28"/>
  <c r="E345" i="28"/>
  <c r="E346" i="28"/>
  <c r="E354" i="28"/>
  <c r="E355" i="28"/>
  <c r="E356" i="28"/>
  <c r="E371" i="28"/>
  <c r="E372" i="28"/>
  <c r="E373" i="28"/>
  <c r="E380" i="28"/>
  <c r="E381" i="28"/>
  <c r="E382" i="28"/>
  <c r="E388" i="28"/>
  <c r="E389" i="28"/>
  <c r="E390" i="28"/>
  <c r="E387" i="28"/>
  <c r="E379" i="28"/>
  <c r="E370" i="28"/>
  <c r="E362" i="28"/>
  <c r="E353" i="28"/>
  <c r="E343" i="28"/>
  <c r="E326" i="28"/>
  <c r="E317" i="28"/>
  <c r="B236" i="28"/>
  <c r="D385" i="28"/>
  <c r="B224" i="28"/>
  <c r="BQ222" i="28"/>
  <c r="B212" i="28"/>
  <c r="D368" i="28"/>
  <c r="B200" i="28"/>
  <c r="BQ199" i="28"/>
  <c r="B188" i="28"/>
  <c r="D351" i="28"/>
  <c r="B176" i="28"/>
  <c r="BQ174" i="28"/>
  <c r="BP183" i="28"/>
  <c r="B164" i="28"/>
  <c r="D332" i="28"/>
  <c r="B152" i="28"/>
  <c r="BQ150" i="28"/>
  <c r="BP159" i="28"/>
  <c r="B140" i="28"/>
  <c r="AB138" i="28"/>
  <c r="AF145" i="28"/>
  <c r="B128" i="28"/>
  <c r="BQ126" i="28"/>
  <c r="BP135" i="28"/>
  <c r="B116" i="28"/>
  <c r="AB114" i="28"/>
  <c r="E309" i="28"/>
  <c r="E310" i="28"/>
  <c r="E311" i="28"/>
  <c r="E312" i="28"/>
  <c r="E300" i="28"/>
  <c r="E302" i="28"/>
  <c r="E303" i="28"/>
  <c r="E278" i="28"/>
  <c r="E279" i="28"/>
  <c r="E280" i="28"/>
  <c r="E277" i="28"/>
  <c r="E269" i="28"/>
  <c r="E270" i="28"/>
  <c r="E271" i="28"/>
  <c r="E268" i="28"/>
  <c r="E260" i="28"/>
  <c r="E261" i="28"/>
  <c r="E262" i="28"/>
  <c r="E259" i="28"/>
  <c r="E21" i="28"/>
  <c r="D307" i="28"/>
  <c r="D324" i="28"/>
  <c r="D341" i="28"/>
  <c r="D360" i="28"/>
  <c r="D377" i="28"/>
  <c r="E114" i="28"/>
  <c r="E138" i="28"/>
  <c r="D147" i="28"/>
  <c r="E162" i="28"/>
  <c r="E186" i="28"/>
  <c r="D195" i="28"/>
  <c r="E210" i="28"/>
  <c r="E234" i="28"/>
  <c r="D243" i="28"/>
  <c r="AB126" i="28"/>
  <c r="AB150" i="28"/>
  <c r="AC157" i="28"/>
  <c r="BF157" i="28"/>
  <c r="AS114" i="28"/>
  <c r="AS138" i="28"/>
  <c r="AS162" i="28"/>
  <c r="AS186" i="28"/>
  <c r="AU193" i="28"/>
  <c r="AS211" i="28"/>
  <c r="AS234" i="28"/>
  <c r="AU241" i="28"/>
  <c r="BQ114" i="28"/>
  <c r="BQ138" i="28"/>
  <c r="BP147" i="28"/>
  <c r="BQ162" i="28"/>
  <c r="BQ186" i="28"/>
  <c r="BP195" i="28"/>
  <c r="BQ211" i="28"/>
  <c r="BQ234" i="28"/>
  <c r="BP243" i="28"/>
  <c r="D297" i="28"/>
  <c r="D315" i="28"/>
  <c r="E126" i="28"/>
  <c r="E150" i="28"/>
  <c r="D159" i="28"/>
  <c r="E174" i="28"/>
  <c r="E198" i="28"/>
  <c r="D207" i="28"/>
  <c r="E222" i="28"/>
  <c r="AS126" i="28"/>
  <c r="AT134" i="28"/>
  <c r="AS150" i="28"/>
  <c r="AS174" i="28"/>
  <c r="AS199" i="28"/>
  <c r="AS222" i="28"/>
  <c r="AS230" i="28"/>
  <c r="F129" i="28"/>
  <c r="G129" i="28"/>
  <c r="H129" i="28"/>
  <c r="I129" i="28"/>
  <c r="J129" i="28"/>
  <c r="K129" i="28"/>
  <c r="F130" i="28"/>
  <c r="G130" i="28"/>
  <c r="H130" i="28"/>
  <c r="I130" i="28"/>
  <c r="J130" i="28"/>
  <c r="K130" i="28"/>
  <c r="F131" i="28"/>
  <c r="G131" i="28"/>
  <c r="H131" i="28"/>
  <c r="L131" i="28"/>
  <c r="I131" i="28"/>
  <c r="J131" i="28"/>
  <c r="K131" i="28"/>
  <c r="F132" i="28"/>
  <c r="G132" i="28"/>
  <c r="H132" i="28"/>
  <c r="I132" i="28"/>
  <c r="J132" i="28"/>
  <c r="K132" i="28"/>
  <c r="F133" i="28"/>
  <c r="G133" i="28"/>
  <c r="H133" i="28"/>
  <c r="L133" i="28"/>
  <c r="I133" i="28"/>
  <c r="J133" i="28"/>
  <c r="K133" i="28"/>
  <c r="F134" i="28"/>
  <c r="G134" i="28"/>
  <c r="H134" i="28"/>
  <c r="I134" i="28"/>
  <c r="J134" i="28"/>
  <c r="K134" i="28"/>
  <c r="E130" i="28"/>
  <c r="E131" i="28"/>
  <c r="E132" i="28"/>
  <c r="E133" i="28"/>
  <c r="E134" i="28"/>
  <c r="E142" i="28"/>
  <c r="F142" i="28"/>
  <c r="G142" i="28"/>
  <c r="H142" i="28"/>
  <c r="I142" i="28"/>
  <c r="J142" i="28"/>
  <c r="K142" i="28"/>
  <c r="E143" i="28"/>
  <c r="F143" i="28"/>
  <c r="G143" i="28"/>
  <c r="H143" i="28"/>
  <c r="I143" i="28"/>
  <c r="J143" i="28"/>
  <c r="K143" i="28"/>
  <c r="K147" i="28"/>
  <c r="E144" i="28"/>
  <c r="F144" i="28"/>
  <c r="G144" i="28"/>
  <c r="H144" i="28"/>
  <c r="I144" i="28"/>
  <c r="J144" i="28"/>
  <c r="K144" i="28"/>
  <c r="E145" i="28"/>
  <c r="F145" i="28"/>
  <c r="G145" i="28"/>
  <c r="H145" i="28"/>
  <c r="I145" i="28"/>
  <c r="I147" i="28"/>
  <c r="J145" i="28"/>
  <c r="K145" i="28"/>
  <c r="E146" i="28"/>
  <c r="L146" i="28"/>
  <c r="F146" i="28"/>
  <c r="G146" i="28"/>
  <c r="H146" i="28"/>
  <c r="I146" i="28"/>
  <c r="J146" i="28"/>
  <c r="K146" i="28"/>
  <c r="F141" i="28"/>
  <c r="G141" i="28"/>
  <c r="H141" i="28"/>
  <c r="I141" i="28"/>
  <c r="J141" i="28"/>
  <c r="K141" i="28"/>
  <c r="E154" i="28"/>
  <c r="F154" i="28"/>
  <c r="G154" i="28"/>
  <c r="H154" i="28"/>
  <c r="I154" i="28"/>
  <c r="J154" i="28"/>
  <c r="K154" i="28"/>
  <c r="E155" i="28"/>
  <c r="F155" i="28"/>
  <c r="G155" i="28"/>
  <c r="H155" i="28"/>
  <c r="I155" i="28"/>
  <c r="J155" i="28"/>
  <c r="K155" i="28"/>
  <c r="E156" i="28"/>
  <c r="F156" i="28"/>
  <c r="G156" i="28"/>
  <c r="H156" i="28"/>
  <c r="I156" i="28"/>
  <c r="J156" i="28"/>
  <c r="K156" i="28"/>
  <c r="E157" i="28"/>
  <c r="F157" i="28"/>
  <c r="G157" i="28"/>
  <c r="H157" i="28"/>
  <c r="I157" i="28"/>
  <c r="J157" i="28"/>
  <c r="K157" i="28"/>
  <c r="E158" i="28"/>
  <c r="F158" i="28"/>
  <c r="G158" i="28"/>
  <c r="H158" i="28"/>
  <c r="I158" i="28"/>
  <c r="J158" i="28"/>
  <c r="K158" i="28"/>
  <c r="F153" i="28"/>
  <c r="G153" i="28"/>
  <c r="H153" i="28"/>
  <c r="I153" i="28"/>
  <c r="J153" i="28"/>
  <c r="K153" i="28"/>
  <c r="K159" i="28"/>
  <c r="E166" i="28"/>
  <c r="F166" i="28"/>
  <c r="G166" i="28"/>
  <c r="H166" i="28"/>
  <c r="I166" i="28"/>
  <c r="J166" i="28"/>
  <c r="K166" i="28"/>
  <c r="E167" i="28"/>
  <c r="F167" i="28"/>
  <c r="G167" i="28"/>
  <c r="H167" i="28"/>
  <c r="I167" i="28"/>
  <c r="J167" i="28"/>
  <c r="K167" i="28"/>
  <c r="E168" i="28"/>
  <c r="L168" i="28"/>
  <c r="F168" i="28"/>
  <c r="G168" i="28"/>
  <c r="H168" i="28"/>
  <c r="I168" i="28"/>
  <c r="J168" i="28"/>
  <c r="K168" i="28"/>
  <c r="E169" i="28"/>
  <c r="F169" i="28"/>
  <c r="G169" i="28"/>
  <c r="H169" i="28"/>
  <c r="I169" i="28"/>
  <c r="J169" i="28"/>
  <c r="K169" i="28"/>
  <c r="E170" i="28"/>
  <c r="F170" i="28"/>
  <c r="G170" i="28"/>
  <c r="H170" i="28"/>
  <c r="L170" i="28"/>
  <c r="I170" i="28"/>
  <c r="J170" i="28"/>
  <c r="K170" i="28"/>
  <c r="F165" i="28"/>
  <c r="G165" i="28"/>
  <c r="H165" i="28"/>
  <c r="I165" i="28"/>
  <c r="J165" i="28"/>
  <c r="J171" i="28"/>
  <c r="K165" i="28"/>
  <c r="E178" i="28"/>
  <c r="F178" i="28"/>
  <c r="G178" i="28"/>
  <c r="H178" i="28"/>
  <c r="I178" i="28"/>
  <c r="J178" i="28"/>
  <c r="K178" i="28"/>
  <c r="E179" i="28"/>
  <c r="F179" i="28"/>
  <c r="G179" i="28"/>
  <c r="H179" i="28"/>
  <c r="I179" i="28"/>
  <c r="J179" i="28"/>
  <c r="K179" i="28"/>
  <c r="E180" i="28"/>
  <c r="F180" i="28"/>
  <c r="G180" i="28"/>
  <c r="H180" i="28"/>
  <c r="I180" i="28"/>
  <c r="J180" i="28"/>
  <c r="K180" i="28"/>
  <c r="E181" i="28"/>
  <c r="F181" i="28"/>
  <c r="G181" i="28"/>
  <c r="H181" i="28"/>
  <c r="I181" i="28"/>
  <c r="J181" i="28"/>
  <c r="J183" i="28"/>
  <c r="K181" i="28"/>
  <c r="E182" i="28"/>
  <c r="F182" i="28"/>
  <c r="G182" i="28"/>
  <c r="H182" i="28"/>
  <c r="I182" i="28"/>
  <c r="J182" i="28"/>
  <c r="K182" i="28"/>
  <c r="F177" i="28"/>
  <c r="G177" i="28"/>
  <c r="H177" i="28"/>
  <c r="I177" i="28"/>
  <c r="J177" i="28"/>
  <c r="K177" i="28"/>
  <c r="E190" i="28"/>
  <c r="F190" i="28"/>
  <c r="G190" i="28"/>
  <c r="H190" i="28"/>
  <c r="I190" i="28"/>
  <c r="J190" i="28"/>
  <c r="K190" i="28"/>
  <c r="E191" i="28"/>
  <c r="F191" i="28"/>
  <c r="G191" i="28"/>
  <c r="G195" i="28"/>
  <c r="H191" i="28"/>
  <c r="I191" i="28"/>
  <c r="J191" i="28"/>
  <c r="K191" i="28"/>
  <c r="E192" i="28"/>
  <c r="F192" i="28"/>
  <c r="G192" i="28"/>
  <c r="H192" i="28"/>
  <c r="I192" i="28"/>
  <c r="J192" i="28"/>
  <c r="K192" i="28"/>
  <c r="E193" i="28"/>
  <c r="F193" i="28"/>
  <c r="G193" i="28"/>
  <c r="H193" i="28"/>
  <c r="I193" i="28"/>
  <c r="J193" i="28"/>
  <c r="K193" i="28"/>
  <c r="E194" i="28"/>
  <c r="F194" i="28"/>
  <c r="G194" i="28"/>
  <c r="H194" i="28"/>
  <c r="I194" i="28"/>
  <c r="J194" i="28"/>
  <c r="K194" i="28"/>
  <c r="F189" i="28"/>
  <c r="G189" i="28"/>
  <c r="H189" i="28"/>
  <c r="I189" i="28"/>
  <c r="J189" i="28"/>
  <c r="K189" i="28"/>
  <c r="E202" i="28"/>
  <c r="F202" i="28"/>
  <c r="G202" i="28"/>
  <c r="H202" i="28"/>
  <c r="I202" i="28"/>
  <c r="J202" i="28"/>
  <c r="K202" i="28"/>
  <c r="E203" i="28"/>
  <c r="F203" i="28"/>
  <c r="F207" i="28"/>
  <c r="G203" i="28"/>
  <c r="H203" i="28"/>
  <c r="I203" i="28"/>
  <c r="J203" i="28"/>
  <c r="K203" i="28"/>
  <c r="E204" i="28"/>
  <c r="F204" i="28"/>
  <c r="G204" i="28"/>
  <c r="H204" i="28"/>
  <c r="I204" i="28"/>
  <c r="J204" i="28"/>
  <c r="K204" i="28"/>
  <c r="E205" i="28"/>
  <c r="F205" i="28"/>
  <c r="G205" i="28"/>
  <c r="H205" i="28"/>
  <c r="I205" i="28"/>
  <c r="J205" i="28"/>
  <c r="K205" i="28"/>
  <c r="E206" i="28"/>
  <c r="F206" i="28"/>
  <c r="G206" i="28"/>
  <c r="H206" i="28"/>
  <c r="I206" i="28"/>
  <c r="J206" i="28"/>
  <c r="K206" i="28"/>
  <c r="F201" i="28"/>
  <c r="G201" i="28"/>
  <c r="G207" i="28"/>
  <c r="H201" i="28"/>
  <c r="I201" i="28"/>
  <c r="J201" i="28"/>
  <c r="J207" i="28"/>
  <c r="K201" i="28"/>
  <c r="K207" i="28"/>
  <c r="E214" i="28"/>
  <c r="F214" i="28"/>
  <c r="G214" i="28"/>
  <c r="H214" i="28"/>
  <c r="I214" i="28"/>
  <c r="J214" i="28"/>
  <c r="K214" i="28"/>
  <c r="E215" i="28"/>
  <c r="E219" i="28"/>
  <c r="F215" i="28"/>
  <c r="G215" i="28"/>
  <c r="H215" i="28"/>
  <c r="I215" i="28"/>
  <c r="J215" i="28"/>
  <c r="K215" i="28"/>
  <c r="E216" i="28"/>
  <c r="F216" i="28"/>
  <c r="G216" i="28"/>
  <c r="H216" i="28"/>
  <c r="I216" i="28"/>
  <c r="J216" i="28"/>
  <c r="K216" i="28"/>
  <c r="E217" i="28"/>
  <c r="F217" i="28"/>
  <c r="G217" i="28"/>
  <c r="H217" i="28"/>
  <c r="I217" i="28"/>
  <c r="J217" i="28"/>
  <c r="K217" i="28"/>
  <c r="E218" i="28"/>
  <c r="F218" i="28"/>
  <c r="G218" i="28"/>
  <c r="H218" i="28"/>
  <c r="I218" i="28"/>
  <c r="J218" i="28"/>
  <c r="K218" i="28"/>
  <c r="F213" i="28"/>
  <c r="L213" i="28"/>
  <c r="G213" i="28"/>
  <c r="H213" i="28"/>
  <c r="I213" i="28"/>
  <c r="I219" i="28"/>
  <c r="J213" i="28"/>
  <c r="K213" i="28"/>
  <c r="E226" i="28"/>
  <c r="F226" i="28"/>
  <c r="G226" i="28"/>
  <c r="H226" i="28"/>
  <c r="I226" i="28"/>
  <c r="J226" i="28"/>
  <c r="K226" i="28"/>
  <c r="E227" i="28"/>
  <c r="F227" i="28"/>
  <c r="G227" i="28"/>
  <c r="H227" i="28"/>
  <c r="I227" i="28"/>
  <c r="J227" i="28"/>
  <c r="K227" i="28"/>
  <c r="E228" i="28"/>
  <c r="E231" i="28"/>
  <c r="F228" i="28"/>
  <c r="G228" i="28"/>
  <c r="H228" i="28"/>
  <c r="I228" i="28"/>
  <c r="J228" i="28"/>
  <c r="K228" i="28"/>
  <c r="E229" i="28"/>
  <c r="F229" i="28"/>
  <c r="G229" i="28"/>
  <c r="H229" i="28"/>
  <c r="I229" i="28"/>
  <c r="J229" i="28"/>
  <c r="K229" i="28"/>
  <c r="E230" i="28"/>
  <c r="F230" i="28"/>
  <c r="G230" i="28"/>
  <c r="H230" i="28"/>
  <c r="I230" i="28"/>
  <c r="J230" i="28"/>
  <c r="K230" i="28"/>
  <c r="F225" i="28"/>
  <c r="G225" i="28"/>
  <c r="H225" i="28"/>
  <c r="I225" i="28"/>
  <c r="I231" i="28"/>
  <c r="J225" i="28"/>
  <c r="K225" i="28"/>
  <c r="E238" i="28"/>
  <c r="F238" i="28"/>
  <c r="G238" i="28"/>
  <c r="H238" i="28"/>
  <c r="I238" i="28"/>
  <c r="J238" i="28"/>
  <c r="K238" i="28"/>
  <c r="E239" i="28"/>
  <c r="F239" i="28"/>
  <c r="G239" i="28"/>
  <c r="H239" i="28"/>
  <c r="I239" i="28"/>
  <c r="J239" i="28"/>
  <c r="K239" i="28"/>
  <c r="K243" i="28"/>
  <c r="E240" i="28"/>
  <c r="F240" i="28"/>
  <c r="G240" i="28"/>
  <c r="H240" i="28"/>
  <c r="I240" i="28"/>
  <c r="J240" i="28"/>
  <c r="K240" i="28"/>
  <c r="E241" i="28"/>
  <c r="F241" i="28"/>
  <c r="G241" i="28"/>
  <c r="H241" i="28"/>
  <c r="I241" i="28"/>
  <c r="J241" i="28"/>
  <c r="K241" i="28"/>
  <c r="E242" i="28"/>
  <c r="F242" i="28"/>
  <c r="L242" i="28"/>
  <c r="G242" i="28"/>
  <c r="H242" i="28"/>
  <c r="I242" i="28"/>
  <c r="J242" i="28"/>
  <c r="K242" i="28"/>
  <c r="F237" i="28"/>
  <c r="G237" i="28"/>
  <c r="H237" i="28"/>
  <c r="H243" i="28"/>
  <c r="I237" i="28"/>
  <c r="J237" i="28"/>
  <c r="K237" i="28"/>
  <c r="E237" i="28"/>
  <c r="E243" i="28"/>
  <c r="E225" i="28"/>
  <c r="E213" i="28"/>
  <c r="E201" i="28"/>
  <c r="E189" i="28"/>
  <c r="L189" i="28"/>
  <c r="E153" i="28"/>
  <c r="E141" i="28"/>
  <c r="E118" i="28"/>
  <c r="F118" i="28"/>
  <c r="G118" i="28"/>
  <c r="H118" i="28"/>
  <c r="I118" i="28"/>
  <c r="J118" i="28"/>
  <c r="K118" i="28"/>
  <c r="E119" i="28"/>
  <c r="F119" i="28"/>
  <c r="G119" i="28"/>
  <c r="G123" i="28"/>
  <c r="H119" i="28"/>
  <c r="I119" i="28"/>
  <c r="J119" i="28"/>
  <c r="K119" i="28"/>
  <c r="E120" i="28"/>
  <c r="F120" i="28"/>
  <c r="G120" i="28"/>
  <c r="H120" i="28"/>
  <c r="I120" i="28"/>
  <c r="J120" i="28"/>
  <c r="K120" i="28"/>
  <c r="E121" i="28"/>
  <c r="F121" i="28"/>
  <c r="G121" i="28"/>
  <c r="H121" i="28"/>
  <c r="I121" i="28"/>
  <c r="J121" i="28"/>
  <c r="K121" i="28"/>
  <c r="E122" i="28"/>
  <c r="F122" i="28"/>
  <c r="G122" i="28"/>
  <c r="H122" i="28"/>
  <c r="I122" i="28"/>
  <c r="J122" i="28"/>
  <c r="K122" i="28"/>
  <c r="F117" i="28"/>
  <c r="G117" i="28"/>
  <c r="H117" i="28"/>
  <c r="H123" i="28"/>
  <c r="I117" i="28"/>
  <c r="J117" i="28"/>
  <c r="K117" i="28"/>
  <c r="E117" i="28"/>
  <c r="E123" i="28"/>
  <c r="G248" i="28"/>
  <c r="E177" i="28"/>
  <c r="E165" i="28"/>
  <c r="E129" i="28"/>
  <c r="E106" i="28"/>
  <c r="F106" i="28"/>
  <c r="G106" i="28"/>
  <c r="H106" i="28"/>
  <c r="I106" i="28"/>
  <c r="J106" i="28"/>
  <c r="K106" i="28"/>
  <c r="E107" i="28"/>
  <c r="L107" i="28"/>
  <c r="F107" i="28"/>
  <c r="G107" i="28"/>
  <c r="H107" i="28"/>
  <c r="I107" i="28"/>
  <c r="J107" i="28"/>
  <c r="K107" i="28"/>
  <c r="E108" i="28"/>
  <c r="F108" i="28"/>
  <c r="G108" i="28"/>
  <c r="H108" i="28"/>
  <c r="I108" i="28"/>
  <c r="J108" i="28"/>
  <c r="K108" i="28"/>
  <c r="E109" i="28"/>
  <c r="F109" i="28"/>
  <c r="G109" i="28"/>
  <c r="H109" i="28"/>
  <c r="I109" i="28"/>
  <c r="J109" i="28"/>
  <c r="K109" i="28"/>
  <c r="E110" i="28"/>
  <c r="F110" i="28"/>
  <c r="G110" i="28"/>
  <c r="H110" i="28"/>
  <c r="I110" i="28"/>
  <c r="J110" i="28"/>
  <c r="K110" i="28"/>
  <c r="F105" i="28"/>
  <c r="F111" i="28"/>
  <c r="G105" i="28"/>
  <c r="H105" i="28"/>
  <c r="I105" i="28"/>
  <c r="J105" i="28"/>
  <c r="J111" i="28"/>
  <c r="K105" i="28"/>
  <c r="E105" i="28"/>
  <c r="E93" i="28"/>
  <c r="F93" i="28"/>
  <c r="G93" i="28"/>
  <c r="H93" i="28"/>
  <c r="I93" i="28"/>
  <c r="J93" i="28"/>
  <c r="K93" i="28"/>
  <c r="F94" i="28"/>
  <c r="G94" i="28"/>
  <c r="H94" i="28"/>
  <c r="I94" i="28"/>
  <c r="J94" i="28"/>
  <c r="K94" i="28"/>
  <c r="F95" i="28"/>
  <c r="G95" i="28"/>
  <c r="H95" i="28"/>
  <c r="I95" i="28"/>
  <c r="J95" i="28"/>
  <c r="K95" i="28"/>
  <c r="F96" i="28"/>
  <c r="G96" i="28"/>
  <c r="H96" i="28"/>
  <c r="I96" i="28"/>
  <c r="J96" i="28"/>
  <c r="K96" i="28"/>
  <c r="F97" i="28"/>
  <c r="G97" i="28"/>
  <c r="H97" i="28"/>
  <c r="I97" i="28"/>
  <c r="J97" i="28"/>
  <c r="K97" i="28"/>
  <c r="F98" i="28"/>
  <c r="G98" i="28"/>
  <c r="H98" i="28"/>
  <c r="I98" i="28"/>
  <c r="J98" i="28"/>
  <c r="K98" i="28"/>
  <c r="E94" i="28"/>
  <c r="E95" i="28"/>
  <c r="E96" i="28"/>
  <c r="E97" i="28"/>
  <c r="E98" i="28"/>
  <c r="F81" i="28"/>
  <c r="G81" i="28"/>
  <c r="H81" i="28"/>
  <c r="I81" i="28"/>
  <c r="J81" i="28"/>
  <c r="K81" i="28"/>
  <c r="F82" i="28"/>
  <c r="G82" i="28"/>
  <c r="H82" i="28"/>
  <c r="I82" i="28"/>
  <c r="J82" i="28"/>
  <c r="K82" i="28"/>
  <c r="F83" i="28"/>
  <c r="G83" i="28"/>
  <c r="H83" i="28"/>
  <c r="I83" i="28"/>
  <c r="J83" i="28"/>
  <c r="K83" i="28"/>
  <c r="F84" i="28"/>
  <c r="G84" i="28"/>
  <c r="H84" i="28"/>
  <c r="I84" i="28"/>
  <c r="J84" i="28"/>
  <c r="K84" i="28"/>
  <c r="F85" i="28"/>
  <c r="G85" i="28"/>
  <c r="H85" i="28"/>
  <c r="I85" i="28"/>
  <c r="J85" i="28"/>
  <c r="K85" i="28"/>
  <c r="F86" i="28"/>
  <c r="G86" i="28"/>
  <c r="H86" i="28"/>
  <c r="I86" i="28"/>
  <c r="J86" i="28"/>
  <c r="K86" i="28"/>
  <c r="E82" i="28"/>
  <c r="E83" i="28"/>
  <c r="E84" i="28"/>
  <c r="E85" i="28"/>
  <c r="E86" i="28"/>
  <c r="E81" i="28"/>
  <c r="F69" i="28"/>
  <c r="G69" i="28"/>
  <c r="H69" i="28"/>
  <c r="I69" i="28"/>
  <c r="J69" i="28"/>
  <c r="K69" i="28"/>
  <c r="F70" i="28"/>
  <c r="G70" i="28"/>
  <c r="H70" i="28"/>
  <c r="I70" i="28"/>
  <c r="J70" i="28"/>
  <c r="K70" i="28"/>
  <c r="F71" i="28"/>
  <c r="G71" i="28"/>
  <c r="H71" i="28"/>
  <c r="I71" i="28"/>
  <c r="J71" i="28"/>
  <c r="K71" i="28"/>
  <c r="F72" i="28"/>
  <c r="G72" i="28"/>
  <c r="H72" i="28"/>
  <c r="I72" i="28"/>
  <c r="J72" i="28"/>
  <c r="K72" i="28"/>
  <c r="F73" i="28"/>
  <c r="G73" i="28"/>
  <c r="H73" i="28"/>
  <c r="I73" i="28"/>
  <c r="J73" i="28"/>
  <c r="K73" i="28"/>
  <c r="F74" i="28"/>
  <c r="G74" i="28"/>
  <c r="H74" i="28"/>
  <c r="I74" i="28"/>
  <c r="J74" i="28"/>
  <c r="K74" i="28"/>
  <c r="E70" i="28"/>
  <c r="E71" i="28"/>
  <c r="E72" i="28"/>
  <c r="E73" i="28"/>
  <c r="E74" i="28"/>
  <c r="E69" i="28"/>
  <c r="F56" i="28"/>
  <c r="G56" i="28"/>
  <c r="H56" i="28"/>
  <c r="I56" i="28"/>
  <c r="J56" i="28"/>
  <c r="K56" i="28"/>
  <c r="F57" i="28"/>
  <c r="G57" i="28"/>
  <c r="H57" i="28"/>
  <c r="I57" i="28"/>
  <c r="J57" i="28"/>
  <c r="K57" i="28"/>
  <c r="F58" i="28"/>
  <c r="G58" i="28"/>
  <c r="H58" i="28"/>
  <c r="I58" i="28"/>
  <c r="J58" i="28"/>
  <c r="K58" i="28"/>
  <c r="F59" i="28"/>
  <c r="G59" i="28"/>
  <c r="H59" i="28"/>
  <c r="I59" i="28"/>
  <c r="J59" i="28"/>
  <c r="K59" i="28"/>
  <c r="F60" i="28"/>
  <c r="G60" i="28"/>
  <c r="H60" i="28"/>
  <c r="I60" i="28"/>
  <c r="J60" i="28"/>
  <c r="K60" i="28"/>
  <c r="F61" i="28"/>
  <c r="G61" i="28"/>
  <c r="G31" i="28" s="1"/>
  <c r="H61" i="28"/>
  <c r="I61" i="28"/>
  <c r="J61" i="28"/>
  <c r="K61" i="28"/>
  <c r="E57" i="28"/>
  <c r="E58" i="28"/>
  <c r="E59" i="28"/>
  <c r="E60" i="28"/>
  <c r="E30" i="28"/>
  <c r="E61" i="28"/>
  <c r="E56" i="28"/>
  <c r="L56" i="28" s="1"/>
  <c r="H45" i="8"/>
  <c r="M36" i="8"/>
  <c r="H36" i="8"/>
  <c r="H35" i="8"/>
  <c r="H33" i="8"/>
  <c r="H31" i="8"/>
  <c r="H29" i="8"/>
  <c r="H27" i="8"/>
  <c r="H26" i="8"/>
  <c r="H22" i="8"/>
  <c r="T24" i="8"/>
  <c r="H24" i="8"/>
  <c r="O501" i="10"/>
  <c r="O502" i="10"/>
  <c r="O503" i="10"/>
  <c r="O504" i="10"/>
  <c r="O505" i="10"/>
  <c r="O506" i="10"/>
  <c r="O507" i="10"/>
  <c r="O508" i="10"/>
  <c r="O509" i="10"/>
  <c r="O510" i="10"/>
  <c r="O511" i="10"/>
  <c r="O512" i="10"/>
  <c r="O513" i="10"/>
  <c r="O514" i="10"/>
  <c r="O515" i="10"/>
  <c r="O516" i="10"/>
  <c r="O517" i="10"/>
  <c r="O518" i="10"/>
  <c r="O519" i="10"/>
  <c r="O520" i="10"/>
  <c r="O521" i="10"/>
  <c r="O522" i="10"/>
  <c r="O523" i="10"/>
  <c r="O524" i="10"/>
  <c r="O525" i="10"/>
  <c r="O526" i="10"/>
  <c r="O527" i="10"/>
  <c r="O528" i="10"/>
  <c r="O529" i="10"/>
  <c r="O530" i="10"/>
  <c r="O531" i="10"/>
  <c r="O532" i="10"/>
  <c r="O533" i="10"/>
  <c r="O534" i="10"/>
  <c r="O535" i="10"/>
  <c r="O536" i="10"/>
  <c r="O537" i="10"/>
  <c r="O538" i="10"/>
  <c r="O539" i="10"/>
  <c r="O540" i="10"/>
  <c r="O541" i="10"/>
  <c r="O542" i="10"/>
  <c r="O543" i="10"/>
  <c r="O544" i="10"/>
  <c r="O545" i="10"/>
  <c r="O546" i="10"/>
  <c r="O547" i="10"/>
  <c r="O548" i="10"/>
  <c r="O549" i="10"/>
  <c r="O550" i="10"/>
  <c r="O551" i="10"/>
  <c r="O552" i="10"/>
  <c r="O553" i="10"/>
  <c r="O554" i="10"/>
  <c r="O555" i="10"/>
  <c r="O556" i="10"/>
  <c r="O557" i="10"/>
  <c r="O558" i="10"/>
  <c r="O559" i="10"/>
  <c r="O560" i="10"/>
  <c r="O561" i="10"/>
  <c r="O562" i="10"/>
  <c r="O563" i="10"/>
  <c r="O564" i="10"/>
  <c r="O565" i="10"/>
  <c r="O566" i="10"/>
  <c r="O567" i="10"/>
  <c r="O568" i="10"/>
  <c r="O569" i="10"/>
  <c r="O570" i="10"/>
  <c r="O571" i="10"/>
  <c r="O572" i="10"/>
  <c r="O573" i="10"/>
  <c r="O574" i="10"/>
  <c r="O575" i="10"/>
  <c r="O576" i="10"/>
  <c r="O577" i="10"/>
  <c r="O578" i="10"/>
  <c r="O579" i="10"/>
  <c r="O580" i="10"/>
  <c r="O581" i="10"/>
  <c r="O582" i="10"/>
  <c r="O583" i="10"/>
  <c r="O584" i="10"/>
  <c r="O585" i="10"/>
  <c r="O586" i="10"/>
  <c r="O587" i="10"/>
  <c r="O588" i="10"/>
  <c r="O589" i="10"/>
  <c r="O590" i="10"/>
  <c r="O591" i="10"/>
  <c r="O592" i="10"/>
  <c r="O593" i="10"/>
  <c r="O594" i="10"/>
  <c r="O595" i="10"/>
  <c r="O596" i="10"/>
  <c r="O597" i="10"/>
  <c r="O598" i="10"/>
  <c r="O599" i="10"/>
  <c r="O600" i="10"/>
  <c r="O601" i="10"/>
  <c r="O602" i="10"/>
  <c r="O603" i="10"/>
  <c r="O604" i="10"/>
  <c r="O605" i="10"/>
  <c r="O606" i="10"/>
  <c r="O607" i="10"/>
  <c r="O608" i="10"/>
  <c r="O609" i="10"/>
  <c r="O610" i="10"/>
  <c r="O611" i="10"/>
  <c r="O612" i="10"/>
  <c r="O613" i="10"/>
  <c r="O614" i="10"/>
  <c r="O615" i="10"/>
  <c r="O616" i="10"/>
  <c r="O617" i="10"/>
  <c r="O618" i="10"/>
  <c r="O619" i="10"/>
  <c r="O620" i="10"/>
  <c r="O621" i="10"/>
  <c r="O622" i="10"/>
  <c r="O623" i="10"/>
  <c r="O624" i="10"/>
  <c r="O625" i="10"/>
  <c r="O626" i="10"/>
  <c r="O627" i="10"/>
  <c r="O628" i="10"/>
  <c r="O629" i="10"/>
  <c r="O630" i="10"/>
  <c r="O631" i="10"/>
  <c r="O632" i="10"/>
  <c r="O633" i="10"/>
  <c r="O634" i="10"/>
  <c r="O635" i="10"/>
  <c r="O636" i="10"/>
  <c r="O637" i="10"/>
  <c r="O638" i="10"/>
  <c r="O639" i="10"/>
  <c r="O640" i="10"/>
  <c r="O641" i="10"/>
  <c r="O642" i="10"/>
  <c r="O643" i="10"/>
  <c r="O644" i="10"/>
  <c r="O645" i="10"/>
  <c r="O646" i="10"/>
  <c r="O647" i="10"/>
  <c r="O648" i="10"/>
  <c r="O649" i="10"/>
  <c r="O650" i="10"/>
  <c r="O651" i="10"/>
  <c r="O652" i="10"/>
  <c r="O653" i="10"/>
  <c r="O654" i="10"/>
  <c r="O655" i="10"/>
  <c r="O656" i="10"/>
  <c r="O657" i="10"/>
  <c r="O658" i="10"/>
  <c r="O659" i="10"/>
  <c r="O660" i="10"/>
  <c r="O661" i="10"/>
  <c r="O662" i="10"/>
  <c r="O663" i="10"/>
  <c r="P663" i="10"/>
  <c r="O664" i="10"/>
  <c r="O665" i="10"/>
  <c r="P665" i="10"/>
  <c r="O666" i="10"/>
  <c r="O667" i="10"/>
  <c r="P667" i="10"/>
  <c r="O668" i="10"/>
  <c r="O669" i="10"/>
  <c r="P669" i="10"/>
  <c r="O670" i="10"/>
  <c r="O671" i="10"/>
  <c r="P671" i="10"/>
  <c r="O672" i="10"/>
  <c r="O673" i="10"/>
  <c r="P673" i="10"/>
  <c r="O674" i="10"/>
  <c r="O675" i="10"/>
  <c r="P675" i="10"/>
  <c r="O676" i="10"/>
  <c r="O677" i="10"/>
  <c r="P677" i="10"/>
  <c r="O678" i="10"/>
  <c r="O679" i="10"/>
  <c r="P679" i="10"/>
  <c r="O680" i="10"/>
  <c r="O681" i="10"/>
  <c r="P681" i="10"/>
  <c r="O682" i="10"/>
  <c r="O683" i="10"/>
  <c r="P683" i="10"/>
  <c r="O684" i="10"/>
  <c r="O685" i="10"/>
  <c r="P685" i="10"/>
  <c r="O686" i="10"/>
  <c r="O687" i="10"/>
  <c r="P687" i="10"/>
  <c r="O688" i="10"/>
  <c r="O689" i="10"/>
  <c r="P689" i="10"/>
  <c r="O690" i="10"/>
  <c r="O691" i="10"/>
  <c r="P691" i="10"/>
  <c r="O692" i="10"/>
  <c r="O693" i="10"/>
  <c r="P693" i="10"/>
  <c r="O694" i="10"/>
  <c r="O695" i="10"/>
  <c r="P695" i="10"/>
  <c r="O696" i="10"/>
  <c r="O697" i="10"/>
  <c r="P697" i="10"/>
  <c r="O698" i="10"/>
  <c r="O699" i="10"/>
  <c r="P699" i="10"/>
  <c r="O700" i="10"/>
  <c r="O701" i="10"/>
  <c r="P701" i="10"/>
  <c r="AX7" i="28" a="1"/>
  <c r="AX7" i="28"/>
  <c r="D221" i="35"/>
  <c r="D208" i="35"/>
  <c r="D195" i="35"/>
  <c r="D182" i="35"/>
  <c r="D169" i="35"/>
  <c r="D156" i="35"/>
  <c r="D143" i="35"/>
  <c r="D130" i="35"/>
  <c r="D117" i="35"/>
  <c r="D104" i="35"/>
  <c r="D91" i="35"/>
  <c r="D78" i="35"/>
  <c r="D65" i="35"/>
  <c r="D75" i="35"/>
  <c r="D52" i="35"/>
  <c r="D39" i="35"/>
  <c r="D49" i="35"/>
  <c r="D221" i="27"/>
  <c r="D208" i="27"/>
  <c r="D195" i="27"/>
  <c r="D182" i="27"/>
  <c r="D169" i="27"/>
  <c r="D169" i="32"/>
  <c r="D156" i="27"/>
  <c r="D156" i="32"/>
  <c r="D143" i="27"/>
  <c r="D143" i="32"/>
  <c r="D130" i="27"/>
  <c r="D130" i="32"/>
  <c r="D117" i="27"/>
  <c r="D117" i="32"/>
  <c r="D104" i="27"/>
  <c r="D104" i="32"/>
  <c r="D91" i="27"/>
  <c r="D91" i="32"/>
  <c r="D78" i="27"/>
  <c r="D78" i="32"/>
  <c r="D221" i="34"/>
  <c r="D208" i="34"/>
  <c r="D195" i="34"/>
  <c r="D182" i="34"/>
  <c r="D169" i="34"/>
  <c r="D156" i="34"/>
  <c r="D143" i="34"/>
  <c r="D130" i="34"/>
  <c r="D104" i="34"/>
  <c r="D91" i="34"/>
  <c r="D78" i="34"/>
  <c r="D65" i="34"/>
  <c r="D52" i="34"/>
  <c r="D39" i="34"/>
  <c r="D65" i="27"/>
  <c r="D65" i="32"/>
  <c r="D52" i="27"/>
  <c r="D52" i="32"/>
  <c r="D39" i="27"/>
  <c r="D26" i="27"/>
  <c r="D26" i="32"/>
  <c r="D26" i="35"/>
  <c r="D36" i="35"/>
  <c r="P501" i="10"/>
  <c r="P502" i="10"/>
  <c r="P503" i="10"/>
  <c r="P504" i="10"/>
  <c r="P505" i="10"/>
  <c r="P506" i="10"/>
  <c r="P507" i="10"/>
  <c r="P508" i="10"/>
  <c r="P509" i="10"/>
  <c r="P510" i="10"/>
  <c r="P511" i="10"/>
  <c r="P512" i="10"/>
  <c r="P513" i="10"/>
  <c r="P514" i="10"/>
  <c r="P515" i="10"/>
  <c r="P516" i="10"/>
  <c r="P517" i="10"/>
  <c r="P518" i="10"/>
  <c r="P519" i="10"/>
  <c r="P520" i="10"/>
  <c r="P521" i="10"/>
  <c r="P522" i="10"/>
  <c r="P523" i="10"/>
  <c r="P524" i="10"/>
  <c r="P525" i="10"/>
  <c r="P526" i="10"/>
  <c r="P527" i="10"/>
  <c r="P528" i="10"/>
  <c r="P529" i="10"/>
  <c r="P530" i="10"/>
  <c r="P531" i="10"/>
  <c r="P532" i="10"/>
  <c r="P533" i="10"/>
  <c r="P534" i="10"/>
  <c r="P535" i="10"/>
  <c r="P536" i="10"/>
  <c r="P537" i="10"/>
  <c r="P538" i="10"/>
  <c r="P539" i="10"/>
  <c r="P540" i="10"/>
  <c r="P541" i="10"/>
  <c r="P542" i="10"/>
  <c r="P543" i="10"/>
  <c r="P544" i="10"/>
  <c r="P545" i="10"/>
  <c r="P546" i="10"/>
  <c r="P547" i="10"/>
  <c r="P548" i="10"/>
  <c r="P549" i="10"/>
  <c r="P550" i="10"/>
  <c r="P551" i="10"/>
  <c r="P552" i="10"/>
  <c r="P553" i="10"/>
  <c r="P554" i="10"/>
  <c r="P555" i="10"/>
  <c r="P556" i="10"/>
  <c r="P557" i="10"/>
  <c r="P558" i="10"/>
  <c r="P559" i="10"/>
  <c r="P560" i="10"/>
  <c r="P561" i="10"/>
  <c r="P562" i="10"/>
  <c r="P563" i="10"/>
  <c r="P564" i="10"/>
  <c r="P565" i="10"/>
  <c r="P566" i="10"/>
  <c r="P567" i="10"/>
  <c r="P568" i="10"/>
  <c r="P569" i="10"/>
  <c r="P570" i="10"/>
  <c r="P571" i="10"/>
  <c r="P572" i="10"/>
  <c r="P573" i="10"/>
  <c r="P574" i="10"/>
  <c r="P575" i="10"/>
  <c r="P576" i="10"/>
  <c r="P577" i="10"/>
  <c r="P578" i="10"/>
  <c r="P579" i="10"/>
  <c r="P580" i="10"/>
  <c r="P581" i="10"/>
  <c r="P582" i="10"/>
  <c r="P583" i="10"/>
  <c r="P584" i="10"/>
  <c r="P585" i="10"/>
  <c r="P586" i="10"/>
  <c r="P587" i="10"/>
  <c r="P588" i="10"/>
  <c r="P589" i="10"/>
  <c r="P590" i="10"/>
  <c r="P591" i="10"/>
  <c r="P592" i="10"/>
  <c r="P593" i="10"/>
  <c r="P594" i="10"/>
  <c r="P595" i="10"/>
  <c r="P596" i="10"/>
  <c r="P597" i="10"/>
  <c r="P598" i="10"/>
  <c r="P599" i="10"/>
  <c r="P600" i="10"/>
  <c r="P601" i="10"/>
  <c r="P602" i="10"/>
  <c r="P603" i="10"/>
  <c r="P604" i="10"/>
  <c r="P605" i="10"/>
  <c r="P606" i="10"/>
  <c r="P607" i="10"/>
  <c r="P608" i="10"/>
  <c r="P609" i="10"/>
  <c r="P610" i="10"/>
  <c r="P611" i="10"/>
  <c r="P612" i="10"/>
  <c r="P613" i="10"/>
  <c r="P614" i="10"/>
  <c r="P615" i="10"/>
  <c r="P616" i="10"/>
  <c r="P617" i="10"/>
  <c r="P618" i="10"/>
  <c r="P619" i="10"/>
  <c r="P620" i="10"/>
  <c r="P621" i="10"/>
  <c r="P622" i="10"/>
  <c r="P623" i="10"/>
  <c r="P624" i="10"/>
  <c r="P625" i="10"/>
  <c r="P626" i="10"/>
  <c r="P627" i="10"/>
  <c r="P628" i="10"/>
  <c r="P629" i="10"/>
  <c r="P630" i="10"/>
  <c r="P631" i="10"/>
  <c r="P632" i="10"/>
  <c r="P633" i="10"/>
  <c r="P634" i="10"/>
  <c r="P635" i="10"/>
  <c r="P636" i="10"/>
  <c r="P637" i="10"/>
  <c r="P638" i="10"/>
  <c r="P639" i="10"/>
  <c r="P640" i="10"/>
  <c r="P641" i="10"/>
  <c r="P642" i="10"/>
  <c r="P643" i="10"/>
  <c r="P644" i="10"/>
  <c r="P645" i="10"/>
  <c r="P646" i="10"/>
  <c r="P647" i="10"/>
  <c r="P648" i="10"/>
  <c r="P649" i="10"/>
  <c r="P650" i="10"/>
  <c r="P651" i="10"/>
  <c r="P652" i="10"/>
  <c r="P653" i="10"/>
  <c r="P654" i="10"/>
  <c r="P655" i="10"/>
  <c r="P656" i="10"/>
  <c r="P657" i="10"/>
  <c r="P658" i="10"/>
  <c r="P659" i="10"/>
  <c r="P660" i="10"/>
  <c r="P661" i="10"/>
  <c r="P662" i="10"/>
  <c r="P664" i="10"/>
  <c r="P666" i="10"/>
  <c r="P668" i="10"/>
  <c r="P670" i="10"/>
  <c r="P672" i="10"/>
  <c r="P674" i="10"/>
  <c r="P676" i="10"/>
  <c r="P678" i="10"/>
  <c r="P680" i="10"/>
  <c r="P682" i="10"/>
  <c r="P684" i="10"/>
  <c r="P686" i="10"/>
  <c r="P688" i="10"/>
  <c r="P690" i="10"/>
  <c r="P692" i="10"/>
  <c r="P694" i="10"/>
  <c r="P696" i="10"/>
  <c r="P698" i="10"/>
  <c r="P700" i="10"/>
  <c r="AA35" i="28"/>
  <c r="AB248" i="28"/>
  <c r="AS248" i="28"/>
  <c r="Z238" i="28"/>
  <c r="Z239" i="28"/>
  <c r="Z240" i="28"/>
  <c r="Z241" i="28"/>
  <c r="Z242" i="28"/>
  <c r="Z237" i="28"/>
  <c r="Z226" i="28"/>
  <c r="Z227" i="28"/>
  <c r="Z228" i="28"/>
  <c r="Z229" i="28"/>
  <c r="Z230" i="28"/>
  <c r="Z225" i="28"/>
  <c r="Z214" i="28"/>
  <c r="Z215" i="28"/>
  <c r="Z216" i="28"/>
  <c r="Z217" i="28"/>
  <c r="Z218" i="28"/>
  <c r="Z213" i="28"/>
  <c r="Z201" i="28"/>
  <c r="Z202" i="28"/>
  <c r="Z203" i="28"/>
  <c r="Z204" i="28"/>
  <c r="Z205" i="28"/>
  <c r="Z206" i="28"/>
  <c r="Z190" i="28"/>
  <c r="Z191" i="28"/>
  <c r="Z192" i="28"/>
  <c r="Z193" i="28"/>
  <c r="Z194" i="28"/>
  <c r="Z189" i="28"/>
  <c r="Z178" i="28"/>
  <c r="Z179" i="28"/>
  <c r="Z180" i="28"/>
  <c r="Z181" i="28"/>
  <c r="Z182" i="28"/>
  <c r="Z177" i="28"/>
  <c r="Z166" i="28"/>
  <c r="Z167" i="28"/>
  <c r="Z168" i="28"/>
  <c r="Z169" i="28"/>
  <c r="Z170" i="28"/>
  <c r="Z165" i="28"/>
  <c r="Z158" i="28"/>
  <c r="Z154" i="28"/>
  <c r="Z155" i="28"/>
  <c r="Z156" i="28"/>
  <c r="Z157" i="28"/>
  <c r="Z153" i="28"/>
  <c r="Z142" i="28"/>
  <c r="Z143" i="28"/>
  <c r="Z144" i="28"/>
  <c r="Z145" i="28"/>
  <c r="Z146" i="28"/>
  <c r="Z141" i="28"/>
  <c r="Z130" i="28"/>
  <c r="Z131" i="28"/>
  <c r="Z132" i="28"/>
  <c r="Z133" i="28"/>
  <c r="Z134" i="28"/>
  <c r="Z129" i="28"/>
  <c r="Z117" i="28"/>
  <c r="Z118" i="28"/>
  <c r="Z119" i="28"/>
  <c r="Z120" i="28"/>
  <c r="Z121" i="28"/>
  <c r="Z122" i="28"/>
  <c r="Z105" i="28"/>
  <c r="Z106" i="28"/>
  <c r="Z107" i="28"/>
  <c r="Z108" i="28"/>
  <c r="Z109" i="28"/>
  <c r="Z110" i="28"/>
  <c r="Z94" i="28"/>
  <c r="Z95" i="28"/>
  <c r="Z96" i="28"/>
  <c r="Z97" i="28"/>
  <c r="Z98" i="28"/>
  <c r="Z93" i="28"/>
  <c r="Z82" i="28"/>
  <c r="Z83" i="28"/>
  <c r="Z84" i="28"/>
  <c r="Z85" i="28"/>
  <c r="Z86" i="28"/>
  <c r="Z81" i="28"/>
  <c r="Z69" i="28"/>
  <c r="Z70" i="28"/>
  <c r="BW43" i="28"/>
  <c r="Z71" i="28"/>
  <c r="J40" i="28"/>
  <c r="Z72" i="28"/>
  <c r="Z73" i="28"/>
  <c r="Z74" i="28"/>
  <c r="O2" i="10"/>
  <c r="AB3" i="28"/>
  <c r="AM3" i="28"/>
  <c r="AB5" i="28"/>
  <c r="AB6" i="28"/>
  <c r="AB7" i="28"/>
  <c r="AB8" i="28"/>
  <c r="AB9" i="28"/>
  <c r="AB10" i="28"/>
  <c r="AB11" i="28"/>
  <c r="AB12" i="28"/>
  <c r="AB13" i="28"/>
  <c r="AB14" i="28"/>
  <c r="AB15" i="28"/>
  <c r="AB16" i="28"/>
  <c r="AB17" i="28"/>
  <c r="AB18" i="28"/>
  <c r="AB4" i="28"/>
  <c r="AM4" i="28"/>
  <c r="B104" i="28"/>
  <c r="D257" i="28"/>
  <c r="E66" i="28"/>
  <c r="D75" i="28"/>
  <c r="D275" i="28"/>
  <c r="BQ90" i="28"/>
  <c r="BP99" i="28"/>
  <c r="AS90" i="28"/>
  <c r="AT97" i="28"/>
  <c r="F73" i="34"/>
  <c r="E90" i="28"/>
  <c r="D99" i="28"/>
  <c r="D266" i="28"/>
  <c r="BQ102" i="28"/>
  <c r="BP111" i="28"/>
  <c r="AS102" i="28"/>
  <c r="AT106" i="28"/>
  <c r="F83" i="34"/>
  <c r="E102" i="28"/>
  <c r="D284" i="28"/>
  <c r="P58" i="28"/>
  <c r="AB102" i="28"/>
  <c r="AA111" i="28"/>
  <c r="AB234" i="28"/>
  <c r="AB222" i="28"/>
  <c r="AB211" i="28"/>
  <c r="AB199" i="28"/>
  <c r="AD206" i="28"/>
  <c r="AB186" i="28"/>
  <c r="AB174" i="28"/>
  <c r="AB162" i="28"/>
  <c r="AG247" i="28"/>
  <c r="J50" i="28"/>
  <c r="D179" i="27"/>
  <c r="D231" i="27"/>
  <c r="D218" i="27"/>
  <c r="D205" i="27"/>
  <c r="D192" i="27"/>
  <c r="D166" i="27"/>
  <c r="D153" i="27"/>
  <c r="D140" i="27"/>
  <c r="D127" i="27"/>
  <c r="D114" i="27"/>
  <c r="D101" i="27"/>
  <c r="D88" i="27"/>
  <c r="D75" i="27"/>
  <c r="D62" i="27"/>
  <c r="AE8" i="28"/>
  <c r="AR8" i="28"/>
  <c r="J54" i="28"/>
  <c r="AG54" i="28"/>
  <c r="J223" i="28"/>
  <c r="AG223" i="28"/>
  <c r="J199" i="28"/>
  <c r="AG199" i="28"/>
  <c r="J175" i="28"/>
  <c r="AG175" i="28"/>
  <c r="J127" i="28"/>
  <c r="AG127" i="28"/>
  <c r="J103" i="28"/>
  <c r="AG103" i="28"/>
  <c r="J79" i="28"/>
  <c r="AG79" i="28"/>
  <c r="J211" i="28"/>
  <c r="AG211" i="28"/>
  <c r="J187" i="28"/>
  <c r="AG187" i="28"/>
  <c r="J163" i="28"/>
  <c r="AG163" i="28"/>
  <c r="J115" i="28"/>
  <c r="AG115" i="28"/>
  <c r="J91" i="28"/>
  <c r="AG91" i="28"/>
  <c r="J67" i="28"/>
  <c r="D218" i="35"/>
  <c r="D205" i="35"/>
  <c r="D192" i="35"/>
  <c r="D179" i="35"/>
  <c r="D166" i="35"/>
  <c r="D153" i="35"/>
  <c r="D140" i="35"/>
  <c r="D127" i="35"/>
  <c r="D114" i="35"/>
  <c r="D101" i="35"/>
  <c r="D88" i="35"/>
  <c r="D62" i="35"/>
  <c r="D231" i="35"/>
  <c r="D36" i="27"/>
  <c r="E248" i="28"/>
  <c r="Z45" i="19"/>
  <c r="Z46" i="19"/>
  <c r="Z47" i="19"/>
  <c r="Z48" i="19"/>
  <c r="Z49" i="19"/>
  <c r="Z50" i="19"/>
  <c r="Z51" i="19"/>
  <c r="Z52" i="19"/>
  <c r="Z53" i="19"/>
  <c r="Z54" i="19"/>
  <c r="Z55" i="19"/>
  <c r="Z56" i="19"/>
  <c r="Z57" i="19"/>
  <c r="Z58" i="19"/>
  <c r="Z59" i="19"/>
  <c r="Z44" i="19"/>
  <c r="D23" i="27"/>
  <c r="V242" i="28"/>
  <c r="U242" i="28"/>
  <c r="T242" i="28"/>
  <c r="S242" i="28"/>
  <c r="R242" i="28"/>
  <c r="Q242" i="28"/>
  <c r="P242" i="28"/>
  <c r="V241" i="28"/>
  <c r="U241" i="28"/>
  <c r="T241" i="28"/>
  <c r="S241" i="28"/>
  <c r="R241" i="28"/>
  <c r="Q241" i="28"/>
  <c r="P241" i="28"/>
  <c r="V240" i="28"/>
  <c r="U240" i="28"/>
  <c r="T240" i="28"/>
  <c r="S240" i="28"/>
  <c r="R240" i="28"/>
  <c r="Q240" i="28"/>
  <c r="P240" i="28"/>
  <c r="V239" i="28"/>
  <c r="U239" i="28"/>
  <c r="T239" i="28"/>
  <c r="S239" i="28"/>
  <c r="R239" i="28"/>
  <c r="Q239" i="28"/>
  <c r="P239" i="28"/>
  <c r="V238" i="28"/>
  <c r="U238" i="28"/>
  <c r="T238" i="28"/>
  <c r="S238" i="28"/>
  <c r="R238" i="28"/>
  <c r="Q238" i="28"/>
  <c r="P238" i="28"/>
  <c r="V237" i="28"/>
  <c r="U237" i="28"/>
  <c r="T237" i="28"/>
  <c r="S237" i="28"/>
  <c r="R237" i="28"/>
  <c r="Q237" i="28"/>
  <c r="P237" i="28"/>
  <c r="BU236" i="28"/>
  <c r="BS236" i="28"/>
  <c r="BR236" i="28"/>
  <c r="BQ236" i="28"/>
  <c r="BK236" i="28"/>
  <c r="BI236" i="28"/>
  <c r="BG236" i="28"/>
  <c r="BF236" i="28"/>
  <c r="BE236" i="28"/>
  <c r="AY236" i="28"/>
  <c r="AW236" i="28"/>
  <c r="AU236" i="28"/>
  <c r="AT236" i="28"/>
  <c r="AS236" i="28"/>
  <c r="AF236" i="28"/>
  <c r="AD236" i="28"/>
  <c r="AC236" i="28"/>
  <c r="AB236" i="28"/>
  <c r="T236" i="28"/>
  <c r="R236" i="28"/>
  <c r="Q236" i="28"/>
  <c r="P236" i="28"/>
  <c r="K236" i="28"/>
  <c r="I236" i="28"/>
  <c r="G236" i="28"/>
  <c r="F236" i="28"/>
  <c r="E236" i="28"/>
  <c r="V230" i="28"/>
  <c r="U230" i="28"/>
  <c r="T230" i="28"/>
  <c r="S230" i="28"/>
  <c r="R230" i="28"/>
  <c r="Q230" i="28"/>
  <c r="P230" i="28"/>
  <c r="V229" i="28"/>
  <c r="U229" i="28"/>
  <c r="T229" i="28"/>
  <c r="S229" i="28"/>
  <c r="R229" i="28"/>
  <c r="Q229" i="28"/>
  <c r="P229" i="28"/>
  <c r="V228" i="28"/>
  <c r="U228" i="28"/>
  <c r="T228" i="28"/>
  <c r="S228" i="28"/>
  <c r="R228" i="28"/>
  <c r="Q228" i="28"/>
  <c r="P228" i="28"/>
  <c r="V227" i="28"/>
  <c r="U227" i="28"/>
  <c r="T227" i="28"/>
  <c r="S227" i="28"/>
  <c r="R227" i="28"/>
  <c r="Q227" i="28"/>
  <c r="P227" i="28"/>
  <c r="V226" i="28"/>
  <c r="U226" i="28"/>
  <c r="T226" i="28"/>
  <c r="S226" i="28"/>
  <c r="R226" i="28"/>
  <c r="Q226" i="28"/>
  <c r="P226" i="28"/>
  <c r="V225" i="28"/>
  <c r="U225" i="28"/>
  <c r="T225" i="28"/>
  <c r="S225" i="28"/>
  <c r="R225" i="28"/>
  <c r="Q225" i="28"/>
  <c r="P225" i="28"/>
  <c r="BU224" i="28"/>
  <c r="BS224" i="28"/>
  <c r="BR224" i="28"/>
  <c r="BQ224" i="28"/>
  <c r="BK224" i="28"/>
  <c r="BI224" i="28"/>
  <c r="BG224" i="28"/>
  <c r="BF224" i="28"/>
  <c r="BE224" i="28"/>
  <c r="AY224" i="28"/>
  <c r="AW224" i="28"/>
  <c r="AU224" i="28"/>
  <c r="AT224" i="28"/>
  <c r="AS224" i="28"/>
  <c r="AF224" i="28"/>
  <c r="AD224" i="28"/>
  <c r="AC224" i="28"/>
  <c r="AB224" i="28"/>
  <c r="T224" i="28"/>
  <c r="R224" i="28"/>
  <c r="Q224" i="28"/>
  <c r="P224" i="28"/>
  <c r="K224" i="28"/>
  <c r="I224" i="28"/>
  <c r="G224" i="28"/>
  <c r="F224" i="28"/>
  <c r="E224" i="28"/>
  <c r="V218" i="28"/>
  <c r="U218" i="28"/>
  <c r="T218" i="28"/>
  <c r="S218" i="28"/>
  <c r="R218" i="28"/>
  <c r="Q218" i="28"/>
  <c r="P218" i="28"/>
  <c r="V217" i="28"/>
  <c r="U217" i="28"/>
  <c r="T217" i="28"/>
  <c r="S217" i="28"/>
  <c r="R217" i="28"/>
  <c r="Q217" i="28"/>
  <c r="P217" i="28"/>
  <c r="V216" i="28"/>
  <c r="U216" i="28"/>
  <c r="T216" i="28"/>
  <c r="S216" i="28"/>
  <c r="R216" i="28"/>
  <c r="Q216" i="28"/>
  <c r="P216" i="28"/>
  <c r="V215" i="28"/>
  <c r="U215" i="28"/>
  <c r="T215" i="28"/>
  <c r="S215" i="28"/>
  <c r="R215" i="28"/>
  <c r="Q215" i="28"/>
  <c r="P215" i="28"/>
  <c r="V214" i="28"/>
  <c r="U214" i="28"/>
  <c r="T214" i="28"/>
  <c r="S214" i="28"/>
  <c r="R214" i="28"/>
  <c r="Q214" i="28"/>
  <c r="P214" i="28"/>
  <c r="V213" i="28"/>
  <c r="U213" i="28"/>
  <c r="T213" i="28"/>
  <c r="S213" i="28"/>
  <c r="R213" i="28"/>
  <c r="Q213" i="28"/>
  <c r="P213" i="28"/>
  <c r="BU212" i="28"/>
  <c r="BS212" i="28"/>
  <c r="BR212" i="28"/>
  <c r="BQ212" i="28"/>
  <c r="BK212" i="28"/>
  <c r="BI212" i="28"/>
  <c r="BG212" i="28"/>
  <c r="BF212" i="28"/>
  <c r="BE212" i="28"/>
  <c r="AY212" i="28"/>
  <c r="AW212" i="28"/>
  <c r="AU212" i="28"/>
  <c r="AT212" i="28"/>
  <c r="AS212" i="28"/>
  <c r="AF212" i="28"/>
  <c r="AD212" i="28"/>
  <c r="AC212" i="28"/>
  <c r="AB212" i="28"/>
  <c r="T212" i="28"/>
  <c r="R212" i="28"/>
  <c r="Q212" i="28"/>
  <c r="P212" i="28"/>
  <c r="K212" i="28"/>
  <c r="I212" i="28"/>
  <c r="G212" i="28"/>
  <c r="F212" i="28"/>
  <c r="E212" i="28"/>
  <c r="V206" i="28"/>
  <c r="U206" i="28"/>
  <c r="T206" i="28"/>
  <c r="S206" i="28"/>
  <c r="R206" i="28"/>
  <c r="Q206" i="28"/>
  <c r="P206" i="28"/>
  <c r="V205" i="28"/>
  <c r="U205" i="28"/>
  <c r="T205" i="28"/>
  <c r="S205" i="28"/>
  <c r="R205" i="28"/>
  <c r="Q205" i="28"/>
  <c r="P205" i="28"/>
  <c r="V204" i="28"/>
  <c r="U204" i="28"/>
  <c r="T204" i="28"/>
  <c r="S204" i="28"/>
  <c r="R204" i="28"/>
  <c r="Q204" i="28"/>
  <c r="P204" i="28"/>
  <c r="V203" i="28"/>
  <c r="U203" i="28"/>
  <c r="T203" i="28"/>
  <c r="S203" i="28"/>
  <c r="R203" i="28"/>
  <c r="Q203" i="28"/>
  <c r="P203" i="28"/>
  <c r="V202" i="28"/>
  <c r="U202" i="28"/>
  <c r="T202" i="28"/>
  <c r="S202" i="28"/>
  <c r="R202" i="28"/>
  <c r="Q202" i="28"/>
  <c r="P202" i="28"/>
  <c r="V201" i="28"/>
  <c r="U201" i="28"/>
  <c r="T201" i="28"/>
  <c r="S201" i="28"/>
  <c r="R201" i="28"/>
  <c r="Q201" i="28"/>
  <c r="P201" i="28"/>
  <c r="BU200" i="28"/>
  <c r="BS200" i="28"/>
  <c r="BR200" i="28"/>
  <c r="BQ200" i="28"/>
  <c r="BK200" i="28"/>
  <c r="BI200" i="28"/>
  <c r="BG200" i="28"/>
  <c r="BF200" i="28"/>
  <c r="BE200" i="28"/>
  <c r="AY200" i="28"/>
  <c r="AW200" i="28"/>
  <c r="AU200" i="28"/>
  <c r="AT200" i="28"/>
  <c r="AS200" i="28"/>
  <c r="AF200" i="28"/>
  <c r="AD200" i="28"/>
  <c r="AC200" i="28"/>
  <c r="AB200" i="28"/>
  <c r="V200" i="28"/>
  <c r="T200" i="28"/>
  <c r="R200" i="28"/>
  <c r="Q200" i="28"/>
  <c r="P200" i="28"/>
  <c r="K200" i="28"/>
  <c r="I200" i="28"/>
  <c r="G200" i="28"/>
  <c r="F200" i="28"/>
  <c r="E200" i="28"/>
  <c r="V194" i="28"/>
  <c r="U194" i="28"/>
  <c r="T194" i="28"/>
  <c r="S194" i="28"/>
  <c r="R194" i="28"/>
  <c r="Q194" i="28"/>
  <c r="P194" i="28"/>
  <c r="V193" i="28"/>
  <c r="U193" i="28"/>
  <c r="T193" i="28"/>
  <c r="S193" i="28"/>
  <c r="R193" i="28"/>
  <c r="Q193" i="28"/>
  <c r="P193" i="28"/>
  <c r="V192" i="28"/>
  <c r="U192" i="28"/>
  <c r="T192" i="28"/>
  <c r="S192" i="28"/>
  <c r="R192" i="28"/>
  <c r="Q192" i="28"/>
  <c r="P192" i="28"/>
  <c r="V191" i="28"/>
  <c r="U191" i="28"/>
  <c r="T191" i="28"/>
  <c r="S191" i="28"/>
  <c r="R191" i="28"/>
  <c r="Q191" i="28"/>
  <c r="P191" i="28"/>
  <c r="V190" i="28"/>
  <c r="U190" i="28"/>
  <c r="T190" i="28"/>
  <c r="S190" i="28"/>
  <c r="R190" i="28"/>
  <c r="Q190" i="28"/>
  <c r="P190" i="28"/>
  <c r="V189" i="28"/>
  <c r="U189" i="28"/>
  <c r="T189" i="28"/>
  <c r="S189" i="28"/>
  <c r="R189" i="28"/>
  <c r="Q189" i="28"/>
  <c r="P189" i="28"/>
  <c r="BW188" i="28"/>
  <c r="BU188" i="28"/>
  <c r="BS188" i="28"/>
  <c r="BR188" i="28"/>
  <c r="BQ188" i="28"/>
  <c r="BK188" i="28"/>
  <c r="BI188" i="28"/>
  <c r="BG188" i="28"/>
  <c r="BF188" i="28"/>
  <c r="BE188" i="28"/>
  <c r="AW188" i="28"/>
  <c r="AU188" i="28"/>
  <c r="AT188" i="28"/>
  <c r="AS188" i="28"/>
  <c r="AH188" i="28"/>
  <c r="AF188" i="28"/>
  <c r="AD188" i="28"/>
  <c r="AC188" i="28"/>
  <c r="AB188" i="28"/>
  <c r="V188" i="28"/>
  <c r="T188" i="28"/>
  <c r="R188" i="28"/>
  <c r="Q188" i="28"/>
  <c r="P188" i="28"/>
  <c r="I188" i="28"/>
  <c r="G188" i="28"/>
  <c r="F188" i="28"/>
  <c r="E188" i="28"/>
  <c r="V182" i="28"/>
  <c r="U182" i="28"/>
  <c r="T182" i="28"/>
  <c r="S182" i="28"/>
  <c r="R182" i="28"/>
  <c r="Q182" i="28"/>
  <c r="P182" i="28"/>
  <c r="V181" i="28"/>
  <c r="U181" i="28"/>
  <c r="T181" i="28"/>
  <c r="S181" i="28"/>
  <c r="R181" i="28"/>
  <c r="Q181" i="28"/>
  <c r="P181" i="28"/>
  <c r="V180" i="28"/>
  <c r="U180" i="28"/>
  <c r="T180" i="28"/>
  <c r="S180" i="28"/>
  <c r="R180" i="28"/>
  <c r="Q180" i="28"/>
  <c r="P180" i="28"/>
  <c r="V179" i="28"/>
  <c r="U179" i="28"/>
  <c r="T179" i="28"/>
  <c r="S179" i="28"/>
  <c r="R179" i="28"/>
  <c r="Q179" i="28"/>
  <c r="P179" i="28"/>
  <c r="V178" i="28"/>
  <c r="U178" i="28"/>
  <c r="T178" i="28"/>
  <c r="S178" i="28"/>
  <c r="R178" i="28"/>
  <c r="Q178" i="28"/>
  <c r="P178" i="28"/>
  <c r="V177" i="28"/>
  <c r="U177" i="28"/>
  <c r="T177" i="28"/>
  <c r="S177" i="28"/>
  <c r="R177" i="28"/>
  <c r="Q177" i="28"/>
  <c r="P177" i="28"/>
  <c r="BW176" i="28"/>
  <c r="BU176" i="28"/>
  <c r="BS176" i="28"/>
  <c r="BR176" i="28"/>
  <c r="BQ176" i="28"/>
  <c r="BI176" i="28"/>
  <c r="BG176" i="28"/>
  <c r="BF176" i="28"/>
  <c r="BE176" i="28"/>
  <c r="AW176" i="28"/>
  <c r="AU176" i="28"/>
  <c r="AT176" i="28"/>
  <c r="AS176" i="28"/>
  <c r="AH176" i="28"/>
  <c r="AF176" i="28"/>
  <c r="AD176" i="28"/>
  <c r="AC176" i="28"/>
  <c r="AB176" i="28"/>
  <c r="V176" i="28"/>
  <c r="T176" i="28"/>
  <c r="R176" i="28"/>
  <c r="Q176" i="28"/>
  <c r="P176" i="28"/>
  <c r="I176" i="28"/>
  <c r="G176" i="28"/>
  <c r="F176" i="28"/>
  <c r="E176" i="28"/>
  <c r="V170" i="28"/>
  <c r="U170" i="28"/>
  <c r="T170" i="28"/>
  <c r="S170" i="28"/>
  <c r="R170" i="28"/>
  <c r="Q170" i="28"/>
  <c r="P170" i="28"/>
  <c r="V169" i="28"/>
  <c r="U169" i="28"/>
  <c r="T169" i="28"/>
  <c r="S169" i="28"/>
  <c r="R169" i="28"/>
  <c r="Q169" i="28"/>
  <c r="P169" i="28"/>
  <c r="V168" i="28"/>
  <c r="U168" i="28"/>
  <c r="T168" i="28"/>
  <c r="S168" i="28"/>
  <c r="R168" i="28"/>
  <c r="Q168" i="28"/>
  <c r="P168" i="28"/>
  <c r="V167" i="28"/>
  <c r="U167" i="28"/>
  <c r="T167" i="28"/>
  <c r="S167" i="28"/>
  <c r="R167" i="28"/>
  <c r="Q167" i="28"/>
  <c r="P167" i="28"/>
  <c r="V166" i="28"/>
  <c r="U166" i="28"/>
  <c r="T166" i="28"/>
  <c r="S166" i="28"/>
  <c r="R166" i="28"/>
  <c r="Q166" i="28"/>
  <c r="P166" i="28"/>
  <c r="V165" i="28"/>
  <c r="U165" i="28"/>
  <c r="T165" i="28"/>
  <c r="S165" i="28"/>
  <c r="R165" i="28"/>
  <c r="Q165" i="28"/>
  <c r="P165" i="28"/>
  <c r="BU164" i="28"/>
  <c r="BS164" i="28"/>
  <c r="BR164" i="28"/>
  <c r="BQ164" i="28"/>
  <c r="BI164" i="28"/>
  <c r="BG164" i="28"/>
  <c r="BF164" i="28"/>
  <c r="BE164" i="28"/>
  <c r="AY164" i="28"/>
  <c r="AW164" i="28"/>
  <c r="AU164" i="28"/>
  <c r="AT164" i="28"/>
  <c r="AS164" i="28"/>
  <c r="AH164" i="28"/>
  <c r="AF164" i="28"/>
  <c r="AD164" i="28"/>
  <c r="AC164" i="28"/>
  <c r="AB164" i="28"/>
  <c r="T164" i="28"/>
  <c r="R164" i="28"/>
  <c r="Q164" i="28"/>
  <c r="P164" i="28"/>
  <c r="I164" i="28"/>
  <c r="G164" i="28"/>
  <c r="F164" i="28"/>
  <c r="E164" i="28"/>
  <c r="V158" i="28"/>
  <c r="U158" i="28"/>
  <c r="T158" i="28"/>
  <c r="S158" i="28"/>
  <c r="R158" i="28"/>
  <c r="Q158" i="28"/>
  <c r="P158" i="28"/>
  <c r="V157" i="28"/>
  <c r="U157" i="28"/>
  <c r="T157" i="28"/>
  <c r="S157" i="28"/>
  <c r="R157" i="28"/>
  <c r="Q157" i="28"/>
  <c r="P157" i="28"/>
  <c r="V156" i="28"/>
  <c r="U156" i="28"/>
  <c r="T156" i="28"/>
  <c r="S156" i="28"/>
  <c r="R156" i="28"/>
  <c r="Q156" i="28"/>
  <c r="P156" i="28"/>
  <c r="V155" i="28"/>
  <c r="U155" i="28"/>
  <c r="T155" i="28"/>
  <c r="S155" i="28"/>
  <c r="R155" i="28"/>
  <c r="Q155" i="28"/>
  <c r="P155" i="28"/>
  <c r="V154" i="28"/>
  <c r="U154" i="28"/>
  <c r="T154" i="28"/>
  <c r="S154" i="28"/>
  <c r="R154" i="28"/>
  <c r="Q154" i="28"/>
  <c r="P154" i="28"/>
  <c r="V153" i="28"/>
  <c r="U153" i="28"/>
  <c r="T153" i="28"/>
  <c r="S153" i="28"/>
  <c r="R153" i="28"/>
  <c r="Q153" i="28"/>
  <c r="P153" i="28"/>
  <c r="BU152" i="28"/>
  <c r="BS152" i="28"/>
  <c r="BR152" i="28"/>
  <c r="BQ152" i="28"/>
  <c r="BI152" i="28"/>
  <c r="BG152" i="28"/>
  <c r="BF152" i="28"/>
  <c r="BE152" i="28"/>
  <c r="AY152" i="28"/>
  <c r="AW152" i="28"/>
  <c r="AU152" i="28"/>
  <c r="AT152" i="28"/>
  <c r="AS152" i="28"/>
  <c r="AH152" i="28"/>
  <c r="AF152" i="28"/>
  <c r="AD152" i="28"/>
  <c r="AC152" i="28"/>
  <c r="AB152" i="28"/>
  <c r="T152" i="28"/>
  <c r="R152" i="28"/>
  <c r="Q152" i="28"/>
  <c r="P152" i="28"/>
  <c r="I152" i="28"/>
  <c r="G152" i="28"/>
  <c r="F152" i="28"/>
  <c r="E152" i="28"/>
  <c r="V146" i="28"/>
  <c r="U146" i="28"/>
  <c r="T146" i="28"/>
  <c r="S146" i="28"/>
  <c r="R146" i="28"/>
  <c r="Q146" i="28"/>
  <c r="P146" i="28"/>
  <c r="V145" i="28"/>
  <c r="U145" i="28"/>
  <c r="T145" i="28"/>
  <c r="S145" i="28"/>
  <c r="R145" i="28"/>
  <c r="Q145" i="28"/>
  <c r="P145" i="28"/>
  <c r="V144" i="28"/>
  <c r="U144" i="28"/>
  <c r="T144" i="28"/>
  <c r="S144" i="28"/>
  <c r="R144" i="28"/>
  <c r="Q144" i="28"/>
  <c r="P144" i="28"/>
  <c r="V143" i="28"/>
  <c r="U143" i="28"/>
  <c r="T143" i="28"/>
  <c r="S143" i="28"/>
  <c r="R143" i="28"/>
  <c r="Q143" i="28"/>
  <c r="P143" i="28"/>
  <c r="V142" i="28"/>
  <c r="U142" i="28"/>
  <c r="T142" i="28"/>
  <c r="S142" i="28"/>
  <c r="R142" i="28"/>
  <c r="Q142" i="28"/>
  <c r="P142" i="28"/>
  <c r="V141" i="28"/>
  <c r="U141" i="28"/>
  <c r="T141" i="28"/>
  <c r="S141" i="28"/>
  <c r="R141" i="28"/>
  <c r="Q141" i="28"/>
  <c r="P141" i="28"/>
  <c r="BU140" i="28"/>
  <c r="BS140" i="28"/>
  <c r="BR140" i="28"/>
  <c r="BQ140" i="28"/>
  <c r="BI140" i="28"/>
  <c r="BG140" i="28"/>
  <c r="BF140" i="28"/>
  <c r="BE140" i="28"/>
  <c r="AY140" i="28"/>
  <c r="AW140" i="28"/>
  <c r="AU140" i="28"/>
  <c r="AT140" i="28"/>
  <c r="AS140" i="28"/>
  <c r="AH140" i="28"/>
  <c r="AF140" i="28"/>
  <c r="AD140" i="28"/>
  <c r="AC140" i="28"/>
  <c r="AB140" i="28"/>
  <c r="T140" i="28"/>
  <c r="R140" i="28"/>
  <c r="Q140" i="28"/>
  <c r="P140" i="28"/>
  <c r="K140" i="28"/>
  <c r="I140" i="28"/>
  <c r="G140" i="28"/>
  <c r="F140" i="28"/>
  <c r="E140" i="28"/>
  <c r="V134" i="28"/>
  <c r="U134" i="28"/>
  <c r="T134" i="28"/>
  <c r="S134" i="28"/>
  <c r="R134" i="28"/>
  <c r="Q134" i="28"/>
  <c r="P134" i="28"/>
  <c r="V133" i="28"/>
  <c r="U133" i="28"/>
  <c r="T133" i="28"/>
  <c r="S133" i="28"/>
  <c r="R133" i="28"/>
  <c r="Q133" i="28"/>
  <c r="P133" i="28"/>
  <c r="V132" i="28"/>
  <c r="U132" i="28"/>
  <c r="T132" i="28"/>
  <c r="S132" i="28"/>
  <c r="R132" i="28"/>
  <c r="Q132" i="28"/>
  <c r="P132" i="28"/>
  <c r="V131" i="28"/>
  <c r="U131" i="28"/>
  <c r="T131" i="28"/>
  <c r="S131" i="28"/>
  <c r="R131" i="28"/>
  <c r="Q131" i="28"/>
  <c r="P131" i="28"/>
  <c r="V130" i="28"/>
  <c r="U130" i="28"/>
  <c r="T130" i="28"/>
  <c r="S130" i="28"/>
  <c r="R130" i="28"/>
  <c r="Q130" i="28"/>
  <c r="P130" i="28"/>
  <c r="V129" i="28"/>
  <c r="U129" i="28"/>
  <c r="T129" i="28"/>
  <c r="S129" i="28"/>
  <c r="R129" i="28"/>
  <c r="Q129" i="28"/>
  <c r="P129" i="28"/>
  <c r="BU128" i="28"/>
  <c r="BS128" i="28"/>
  <c r="BR128" i="28"/>
  <c r="BQ128" i="28"/>
  <c r="BK128" i="28"/>
  <c r="BI128" i="28"/>
  <c r="BG128" i="28"/>
  <c r="BF128" i="28"/>
  <c r="BE128" i="28"/>
  <c r="AY128" i="28"/>
  <c r="AW128" i="28"/>
  <c r="AU128" i="28"/>
  <c r="AT128" i="28"/>
  <c r="AS128" i="28"/>
  <c r="AF128" i="28"/>
  <c r="AD128" i="28"/>
  <c r="AC128" i="28"/>
  <c r="AB128" i="28"/>
  <c r="T128" i="28"/>
  <c r="R128" i="28"/>
  <c r="Q128" i="28"/>
  <c r="P128" i="28"/>
  <c r="K128" i="28"/>
  <c r="I128" i="28"/>
  <c r="G128" i="28"/>
  <c r="F128" i="28"/>
  <c r="E128" i="28"/>
  <c r="V122" i="28"/>
  <c r="U122" i="28"/>
  <c r="T122" i="28"/>
  <c r="S122" i="28"/>
  <c r="R122" i="28"/>
  <c r="Q122" i="28"/>
  <c r="P122" i="28"/>
  <c r="V121" i="28"/>
  <c r="U121" i="28"/>
  <c r="T121" i="28"/>
  <c r="S121" i="28"/>
  <c r="R121" i="28"/>
  <c r="Q121" i="28"/>
  <c r="P121" i="28"/>
  <c r="V120" i="28"/>
  <c r="U120" i="28"/>
  <c r="T120" i="28"/>
  <c r="S120" i="28"/>
  <c r="R120" i="28"/>
  <c r="Q120" i="28"/>
  <c r="P120" i="28"/>
  <c r="V119" i="28"/>
  <c r="U119" i="28"/>
  <c r="T119" i="28"/>
  <c r="S119" i="28"/>
  <c r="S28" i="28" s="1"/>
  <c r="S32" i="28" s="1"/>
  <c r="R119" i="28"/>
  <c r="Q119" i="28"/>
  <c r="P119" i="28"/>
  <c r="V118" i="28"/>
  <c r="U118" i="28"/>
  <c r="T118" i="28"/>
  <c r="S118" i="28"/>
  <c r="R118" i="28"/>
  <c r="Q118" i="28"/>
  <c r="P118" i="28"/>
  <c r="V117" i="28"/>
  <c r="U117" i="28"/>
  <c r="T117" i="28"/>
  <c r="S117" i="28"/>
  <c r="R117" i="28"/>
  <c r="Q117" i="28"/>
  <c r="P117" i="28"/>
  <c r="BU116" i="28"/>
  <c r="BS116" i="28"/>
  <c r="BR116" i="28"/>
  <c r="BQ116" i="28"/>
  <c r="BK116" i="28"/>
  <c r="BI116" i="28"/>
  <c r="BG116" i="28"/>
  <c r="BF116" i="28"/>
  <c r="BE116" i="28"/>
  <c r="AY116" i="28"/>
  <c r="AW116" i="28"/>
  <c r="AU116" i="28"/>
  <c r="AT116" i="28"/>
  <c r="AS116" i="28"/>
  <c r="AF116" i="28"/>
  <c r="AD116" i="28"/>
  <c r="AC116" i="28"/>
  <c r="AB116" i="28"/>
  <c r="T116" i="28"/>
  <c r="R116" i="28"/>
  <c r="Q116" i="28"/>
  <c r="P116" i="28"/>
  <c r="K116" i="28"/>
  <c r="I116" i="28"/>
  <c r="G116" i="28"/>
  <c r="F116" i="28"/>
  <c r="E116" i="28"/>
  <c r="V110" i="28"/>
  <c r="U110" i="28"/>
  <c r="T110" i="28"/>
  <c r="S110" i="28"/>
  <c r="R110" i="28"/>
  <c r="Q110" i="28"/>
  <c r="P110" i="28"/>
  <c r="V109" i="28"/>
  <c r="U109" i="28"/>
  <c r="T109" i="28"/>
  <c r="S109" i="28"/>
  <c r="R109" i="28"/>
  <c r="Q109" i="28"/>
  <c r="P109" i="28"/>
  <c r="V108" i="28"/>
  <c r="U108" i="28"/>
  <c r="T108" i="28"/>
  <c r="S108" i="28"/>
  <c r="R108" i="28"/>
  <c r="Q108" i="28"/>
  <c r="P108" i="28"/>
  <c r="V107" i="28"/>
  <c r="U107" i="28"/>
  <c r="T107" i="28"/>
  <c r="S107" i="28"/>
  <c r="R107" i="28"/>
  <c r="Q107" i="28"/>
  <c r="P107" i="28"/>
  <c r="V106" i="28"/>
  <c r="U106" i="28"/>
  <c r="T106" i="28"/>
  <c r="S106" i="28"/>
  <c r="R106" i="28"/>
  <c r="Q106" i="28"/>
  <c r="P106" i="28"/>
  <c r="V105" i="28"/>
  <c r="U105" i="28"/>
  <c r="T105" i="28"/>
  <c r="S105" i="28"/>
  <c r="R105" i="28"/>
  <c r="Q105" i="28"/>
  <c r="P105" i="28"/>
  <c r="BU104" i="28"/>
  <c r="BS104" i="28"/>
  <c r="BR104" i="28"/>
  <c r="BQ104" i="28"/>
  <c r="BK104" i="28"/>
  <c r="BI104" i="28"/>
  <c r="BG104" i="28"/>
  <c r="BF104" i="28"/>
  <c r="BE104" i="28"/>
  <c r="AY104" i="28"/>
  <c r="AW104" i="28"/>
  <c r="AU104" i="28"/>
  <c r="AT104" i="28"/>
  <c r="AS104" i="28"/>
  <c r="AF104" i="28"/>
  <c r="AD104" i="28"/>
  <c r="AC104" i="28"/>
  <c r="AB104" i="28"/>
  <c r="T104" i="28"/>
  <c r="R104" i="28"/>
  <c r="Q104" i="28"/>
  <c r="P104" i="28"/>
  <c r="K104" i="28"/>
  <c r="I104" i="28"/>
  <c r="G104" i="28"/>
  <c r="F104" i="28"/>
  <c r="E104" i="28"/>
  <c r="V98" i="28"/>
  <c r="U98" i="28"/>
  <c r="T98" i="28"/>
  <c r="S98" i="28"/>
  <c r="R98" i="28"/>
  <c r="Q98" i="28"/>
  <c r="P98" i="28"/>
  <c r="V97" i="28"/>
  <c r="U97" i="28"/>
  <c r="T97" i="28"/>
  <c r="S97" i="28"/>
  <c r="R97" i="28"/>
  <c r="Q97" i="28"/>
  <c r="P97" i="28"/>
  <c r="V96" i="28"/>
  <c r="U96" i="28"/>
  <c r="T96" i="28"/>
  <c r="S96" i="28"/>
  <c r="R96" i="28"/>
  <c r="Q96" i="28"/>
  <c r="P96" i="28"/>
  <c r="V95" i="28"/>
  <c r="U95" i="28"/>
  <c r="T95" i="28"/>
  <c r="S95" i="28"/>
  <c r="R95" i="28"/>
  <c r="W95" i="28"/>
  <c r="Q95" i="28"/>
  <c r="P95" i="28"/>
  <c r="V94" i="28"/>
  <c r="U94" i="28"/>
  <c r="T94" i="28"/>
  <c r="S94" i="28"/>
  <c r="R94" i="28"/>
  <c r="Q94" i="28"/>
  <c r="P94" i="28"/>
  <c r="V93" i="28"/>
  <c r="U93" i="28"/>
  <c r="T93" i="28"/>
  <c r="S93" i="28"/>
  <c r="R93" i="28"/>
  <c r="Q93" i="28"/>
  <c r="P93" i="28"/>
  <c r="BU92" i="28"/>
  <c r="BS92" i="28"/>
  <c r="BR92" i="28"/>
  <c r="BQ92" i="28"/>
  <c r="BK92" i="28"/>
  <c r="BI92" i="28"/>
  <c r="BG92" i="28"/>
  <c r="BF92" i="28"/>
  <c r="BE92" i="28"/>
  <c r="AY92" i="28"/>
  <c r="AW92" i="28"/>
  <c r="AU92" i="28"/>
  <c r="AT92" i="28"/>
  <c r="AS92" i="28"/>
  <c r="AF92" i="28"/>
  <c r="AD92" i="28"/>
  <c r="AC92" i="28"/>
  <c r="AB92" i="28"/>
  <c r="T92" i="28"/>
  <c r="R92" i="28"/>
  <c r="Q92" i="28"/>
  <c r="P92" i="28"/>
  <c r="K92" i="28"/>
  <c r="I92" i="28"/>
  <c r="G92" i="28"/>
  <c r="F92" i="28"/>
  <c r="E92" i="28"/>
  <c r="V86" i="28"/>
  <c r="U86" i="28"/>
  <c r="T86" i="28"/>
  <c r="S86" i="28"/>
  <c r="R86" i="28"/>
  <c r="Q86" i="28"/>
  <c r="P86" i="28"/>
  <c r="V85" i="28"/>
  <c r="U85" i="28"/>
  <c r="T85" i="28"/>
  <c r="S85" i="28"/>
  <c r="R85" i="28"/>
  <c r="Q85" i="28"/>
  <c r="P85" i="28"/>
  <c r="V84" i="28"/>
  <c r="U84" i="28"/>
  <c r="T84" i="28"/>
  <c r="T87" i="28"/>
  <c r="S84" i="28"/>
  <c r="R84" i="28"/>
  <c r="Q84" i="28"/>
  <c r="P84" i="28"/>
  <c r="V83" i="28"/>
  <c r="U83" i="28"/>
  <c r="T83" i="28"/>
  <c r="S83" i="28"/>
  <c r="R83" i="28"/>
  <c r="Q83" i="28"/>
  <c r="P83" i="28"/>
  <c r="W83" i="28" s="1"/>
  <c r="W87" i="28" s="1"/>
  <c r="V82" i="28"/>
  <c r="U82" i="28"/>
  <c r="T82" i="28"/>
  <c r="S82" i="28"/>
  <c r="R82" i="28"/>
  <c r="R87" i="28"/>
  <c r="Q82" i="28"/>
  <c r="P82" i="28"/>
  <c r="W82" i="28"/>
  <c r="V81" i="28"/>
  <c r="U81" i="28"/>
  <c r="U87" i="28"/>
  <c r="T81" i="28"/>
  <c r="S81" i="28"/>
  <c r="S87" i="28"/>
  <c r="R81" i="28"/>
  <c r="Q81" i="28"/>
  <c r="W81" i="28"/>
  <c r="P81" i="28"/>
  <c r="BU80" i="28"/>
  <c r="BS80" i="28"/>
  <c r="BR80" i="28"/>
  <c r="BQ80" i="28"/>
  <c r="BI80" i="28"/>
  <c r="BG80" i="28"/>
  <c r="BF80" i="28"/>
  <c r="BE80" i="28"/>
  <c r="AY80" i="28"/>
  <c r="AW80" i="28"/>
  <c r="AU80" i="28"/>
  <c r="AT80" i="28"/>
  <c r="AS80" i="28"/>
  <c r="AF80" i="28"/>
  <c r="AD80" i="28"/>
  <c r="AC80" i="28"/>
  <c r="AB80" i="28"/>
  <c r="V80" i="28"/>
  <c r="T80" i="28"/>
  <c r="R80" i="28"/>
  <c r="Q80" i="28"/>
  <c r="P80" i="28"/>
  <c r="I80" i="28"/>
  <c r="G80" i="28"/>
  <c r="F80" i="28"/>
  <c r="E80" i="28"/>
  <c r="V74" i="28"/>
  <c r="U74" i="28"/>
  <c r="T74" i="28"/>
  <c r="S74" i="28"/>
  <c r="R74" i="28"/>
  <c r="W74" i="28"/>
  <c r="Q74" i="28"/>
  <c r="P74" i="28"/>
  <c r="V73" i="28"/>
  <c r="U73" i="28"/>
  <c r="T73" i="28"/>
  <c r="S73" i="28"/>
  <c r="R73" i="28"/>
  <c r="Q73" i="28"/>
  <c r="W73" i="28"/>
  <c r="P73" i="28"/>
  <c r="V72" i="28"/>
  <c r="U72" i="28"/>
  <c r="T72" i="28"/>
  <c r="S72" i="28"/>
  <c r="R72" i="28"/>
  <c r="Q72" i="28"/>
  <c r="P72" i="28"/>
  <c r="W72" i="28"/>
  <c r="V71" i="28"/>
  <c r="U71" i="28"/>
  <c r="T71" i="28"/>
  <c r="S71" i="28"/>
  <c r="R71" i="28"/>
  <c r="Q71" i="28"/>
  <c r="Q75" i="28" s="1"/>
  <c r="P71" i="28"/>
  <c r="V70" i="28"/>
  <c r="V75" i="28"/>
  <c r="U70" i="28"/>
  <c r="T70" i="28"/>
  <c r="S70" i="28"/>
  <c r="R70" i="28"/>
  <c r="W70" i="28"/>
  <c r="Q70" i="28"/>
  <c r="P70" i="28"/>
  <c r="V69" i="28"/>
  <c r="U69" i="28"/>
  <c r="U75" i="28"/>
  <c r="T69" i="28"/>
  <c r="S69" i="28"/>
  <c r="R69" i="28"/>
  <c r="Q69" i="28"/>
  <c r="P69" i="28"/>
  <c r="BU68" i="28"/>
  <c r="BS68" i="28"/>
  <c r="BR68" i="28"/>
  <c r="BQ68" i="28"/>
  <c r="BK68" i="28"/>
  <c r="BI68" i="28"/>
  <c r="BG68" i="28"/>
  <c r="BF68" i="28"/>
  <c r="BE68" i="28"/>
  <c r="AU68" i="28"/>
  <c r="AT68" i="28"/>
  <c r="AS68" i="28"/>
  <c r="AH68" i="28"/>
  <c r="AD68" i="28"/>
  <c r="AC68" i="28"/>
  <c r="AB68" i="28"/>
  <c r="T68" i="28"/>
  <c r="R68" i="28"/>
  <c r="Q68" i="28"/>
  <c r="P68" i="28"/>
  <c r="G68" i="28"/>
  <c r="F68" i="28"/>
  <c r="E68" i="28"/>
  <c r="Z61" i="28"/>
  <c r="V61" i="28"/>
  <c r="Z60" i="28"/>
  <c r="V60" i="28"/>
  <c r="Z59" i="28"/>
  <c r="V59" i="28"/>
  <c r="Z58" i="28"/>
  <c r="V58" i="28"/>
  <c r="Z57" i="28"/>
  <c r="V57" i="28"/>
  <c r="Z56" i="28"/>
  <c r="V56" i="28"/>
  <c r="BU55" i="28"/>
  <c r="BS55" i="28"/>
  <c r="BR55" i="28"/>
  <c r="BQ55" i="28"/>
  <c r="BI55" i="28"/>
  <c r="BG55" i="28"/>
  <c r="BF55" i="28"/>
  <c r="BE55" i="28"/>
  <c r="AY55" i="28"/>
  <c r="AY194" i="28"/>
  <c r="AW55" i="28"/>
  <c r="AU55" i="28"/>
  <c r="AT55" i="28"/>
  <c r="AS55" i="28"/>
  <c r="AD55" i="28"/>
  <c r="AC55" i="28"/>
  <c r="AC94" i="28"/>
  <c r="AB55" i="28"/>
  <c r="V55" i="28"/>
  <c r="T55" i="28"/>
  <c r="R55" i="28"/>
  <c r="Q55" i="28"/>
  <c r="P55" i="28"/>
  <c r="K55" i="28"/>
  <c r="I55" i="28"/>
  <c r="G55" i="28"/>
  <c r="F55" i="28"/>
  <c r="E55" i="28"/>
  <c r="CX23" i="28"/>
  <c r="CY23" i="28"/>
  <c r="CX22" i="28"/>
  <c r="CY22" i="28"/>
  <c r="CX21" i="28"/>
  <c r="CY21" i="28"/>
  <c r="CX20" i="28"/>
  <c r="CY20" i="28"/>
  <c r="CX19" i="28"/>
  <c r="CY19" i="28"/>
  <c r="CX18" i="28"/>
  <c r="CY18" i="28"/>
  <c r="AM18" i="28"/>
  <c r="CX17" i="28"/>
  <c r="CY17" i="28"/>
  <c r="AI17" i="28"/>
  <c r="CX16" i="28"/>
  <c r="CY16" i="28"/>
  <c r="AI16" i="28"/>
  <c r="CX15" i="28"/>
  <c r="CY15" i="28"/>
  <c r="AI15" i="28"/>
  <c r="CX14" i="28"/>
  <c r="CY14" i="28"/>
  <c r="AI14" i="28"/>
  <c r="CX13" i="28"/>
  <c r="CY13" i="28"/>
  <c r="AI13" i="28"/>
  <c r="CX12" i="28"/>
  <c r="CY12" i="28"/>
  <c r="AI12" i="28"/>
  <c r="CX11" i="28"/>
  <c r="CY11" i="28"/>
  <c r="AI11" i="28"/>
  <c r="CX10" i="28"/>
  <c r="CY10" i="28"/>
  <c r="AI10" i="28"/>
  <c r="CX9" i="28"/>
  <c r="CY9" i="28"/>
  <c r="AI9" i="28"/>
  <c r="CX8" i="28"/>
  <c r="CY8" i="28"/>
  <c r="AI8" i="28"/>
  <c r="CX7" i="28"/>
  <c r="CY7" i="28"/>
  <c r="AI7" i="28"/>
  <c r="AI6" i="28"/>
  <c r="AI5" i="28"/>
  <c r="AI4" i="28"/>
  <c r="AI3" i="28"/>
  <c r="S111" i="28"/>
  <c r="Q123" i="28"/>
  <c r="U123" i="28"/>
  <c r="S135" i="28"/>
  <c r="Q147" i="28"/>
  <c r="U147" i="28"/>
  <c r="S159" i="28"/>
  <c r="Q171" i="28"/>
  <c r="U171" i="28"/>
  <c r="S183" i="28"/>
  <c r="P123" i="28"/>
  <c r="T123" i="28"/>
  <c r="R135" i="28"/>
  <c r="V135" i="28"/>
  <c r="P147" i="28"/>
  <c r="T147" i="28"/>
  <c r="R159" i="28"/>
  <c r="V159" i="28"/>
  <c r="P171" i="28"/>
  <c r="T171" i="28"/>
  <c r="R183" i="28"/>
  <c r="V183" i="28"/>
  <c r="W130" i="28"/>
  <c r="W132" i="28"/>
  <c r="R123" i="28"/>
  <c r="V123" i="28"/>
  <c r="P135" i="28"/>
  <c r="T135" i="28"/>
  <c r="R147" i="28"/>
  <c r="V147" i="28"/>
  <c r="P159" i="28"/>
  <c r="T159" i="28"/>
  <c r="R171" i="28"/>
  <c r="V171" i="28"/>
  <c r="P183" i="28"/>
  <c r="T183" i="28"/>
  <c r="R243" i="28"/>
  <c r="V243" i="28"/>
  <c r="Q111" i="28"/>
  <c r="U111" i="28"/>
  <c r="S123" i="28"/>
  <c r="Q135" i="28"/>
  <c r="U135" i="28"/>
  <c r="W131" i="28"/>
  <c r="W133" i="28"/>
  <c r="S147" i="28"/>
  <c r="Q159" i="28"/>
  <c r="U159" i="28"/>
  <c r="S171" i="28"/>
  <c r="Q183" i="28"/>
  <c r="U183" i="28"/>
  <c r="W106" i="28"/>
  <c r="P243" i="28"/>
  <c r="T243" i="28"/>
  <c r="BE114" i="28"/>
  <c r="BD123" i="28"/>
  <c r="AM8" i="28"/>
  <c r="BE126" i="28"/>
  <c r="BD135" i="28"/>
  <c r="AM9" i="28"/>
  <c r="BE138" i="28"/>
  <c r="BD147" i="28"/>
  <c r="AM10" i="28"/>
  <c r="BE150" i="28"/>
  <c r="BD159" i="28"/>
  <c r="AM11" i="28"/>
  <c r="BE162" i="28"/>
  <c r="BD171" i="28"/>
  <c r="AM12" i="28"/>
  <c r="BE174" i="28"/>
  <c r="BD183" i="28"/>
  <c r="AM13" i="28"/>
  <c r="BE186" i="28"/>
  <c r="BD195" i="28"/>
  <c r="AM14" i="28"/>
  <c r="BP207" i="28"/>
  <c r="AM15" i="28"/>
  <c r="BP219" i="28"/>
  <c r="AM16" i="28"/>
  <c r="BP231" i="28"/>
  <c r="AM17" i="28"/>
  <c r="BE102" i="28"/>
  <c r="BD111" i="28"/>
  <c r="AM7" i="28"/>
  <c r="AM5" i="28"/>
  <c r="AM6" i="28"/>
  <c r="BE90" i="28"/>
  <c r="BD99" i="28"/>
  <c r="W108" i="28"/>
  <c r="W142" i="28"/>
  <c r="W143" i="28"/>
  <c r="W144" i="28"/>
  <c r="W154" i="28"/>
  <c r="W155" i="28"/>
  <c r="W156" i="28"/>
  <c r="W157" i="28"/>
  <c r="W158" i="28"/>
  <c r="W178" i="28"/>
  <c r="W179" i="28"/>
  <c r="W180" i="28"/>
  <c r="W181" i="28"/>
  <c r="W182" i="28"/>
  <c r="Q195" i="28"/>
  <c r="S195" i="28"/>
  <c r="U195" i="28"/>
  <c r="W190" i="28"/>
  <c r="W191" i="28"/>
  <c r="W195" i="28"/>
  <c r="W192" i="28"/>
  <c r="W194" i="28"/>
  <c r="P207" i="28"/>
  <c r="R207" i="28"/>
  <c r="T207" i="28"/>
  <c r="V207" i="28"/>
  <c r="W204" i="28"/>
  <c r="W206" i="28"/>
  <c r="Q219" i="28"/>
  <c r="S219" i="28"/>
  <c r="U219" i="28"/>
  <c r="Q231" i="28"/>
  <c r="S231" i="28"/>
  <c r="U231" i="28"/>
  <c r="Q243" i="28"/>
  <c r="S243" i="28"/>
  <c r="U243" i="28"/>
  <c r="W242" i="28"/>
  <c r="W84" i="28"/>
  <c r="P111" i="28"/>
  <c r="R111" i="28"/>
  <c r="T111" i="28"/>
  <c r="V111" i="28"/>
  <c r="Q207" i="28"/>
  <c r="W110" i="28"/>
  <c r="W134" i="28"/>
  <c r="W226" i="28"/>
  <c r="W228" i="28"/>
  <c r="W230" i="28"/>
  <c r="P195" i="28"/>
  <c r="R195" i="28"/>
  <c r="T195" i="28"/>
  <c r="V195" i="28"/>
  <c r="S207" i="28"/>
  <c r="U207" i="28"/>
  <c r="P219" i="28"/>
  <c r="R219" i="28"/>
  <c r="T219" i="28"/>
  <c r="V219" i="28"/>
  <c r="P231" i="28"/>
  <c r="R231" i="28"/>
  <c r="W107" i="28"/>
  <c r="W109" i="28"/>
  <c r="W120" i="28"/>
  <c r="W121" i="28"/>
  <c r="W215" i="28"/>
  <c r="W217" i="28"/>
  <c r="T231" i="28"/>
  <c r="V231" i="28"/>
  <c r="W239" i="28"/>
  <c r="W118" i="28"/>
  <c r="W122" i="28"/>
  <c r="W145" i="28"/>
  <c r="W146" i="28"/>
  <c r="W166" i="28"/>
  <c r="W167" i="28"/>
  <c r="W168" i="28"/>
  <c r="W169" i="28"/>
  <c r="W170" i="28"/>
  <c r="W214" i="28"/>
  <c r="W216" i="28"/>
  <c r="W218" i="28"/>
  <c r="W238" i="28"/>
  <c r="W240" i="28"/>
  <c r="W85" i="28"/>
  <c r="W193" i="28"/>
  <c r="W202" i="28"/>
  <c r="W203" i="28"/>
  <c r="W205" i="28"/>
  <c r="W227" i="28"/>
  <c r="W229" i="28"/>
  <c r="W241" i="28"/>
  <c r="W243" i="28"/>
  <c r="W117" i="28"/>
  <c r="W129" i="28"/>
  <c r="W141" i="28"/>
  <c r="W147" i="28"/>
  <c r="W153" i="28"/>
  <c r="W165" i="28"/>
  <c r="W177" i="28"/>
  <c r="W105" i="28"/>
  <c r="W111" i="28"/>
  <c r="W189" i="28"/>
  <c r="W201" i="28"/>
  <c r="W213" i="28"/>
  <c r="W225" i="28"/>
  <c r="W231" i="28"/>
  <c r="W237" i="28"/>
  <c r="P114" i="28"/>
  <c r="O123" i="28"/>
  <c r="BP123" i="28"/>
  <c r="P102" i="28"/>
  <c r="O111" i="28"/>
  <c r="P90" i="28"/>
  <c r="O99" i="28"/>
  <c r="BE66" i="28"/>
  <c r="BD75" i="28"/>
  <c r="BE52" i="28"/>
  <c r="BD62" i="28"/>
  <c r="P222" i="28"/>
  <c r="O231" i="28"/>
  <c r="BE222" i="28"/>
  <c r="BD231" i="28"/>
  <c r="D231" i="28"/>
  <c r="BE211" i="28"/>
  <c r="BD219" i="28"/>
  <c r="D219" i="28"/>
  <c r="P211" i="28"/>
  <c r="O219" i="28"/>
  <c r="P199" i="28"/>
  <c r="O207" i="28"/>
  <c r="BE199" i="28"/>
  <c r="BD207" i="28"/>
  <c r="P186" i="28"/>
  <c r="O195" i="28"/>
  <c r="D183" i="28"/>
  <c r="P174" i="28"/>
  <c r="O183" i="28"/>
  <c r="D171" i="28"/>
  <c r="BP171" i="28"/>
  <c r="P162" i="28"/>
  <c r="O171" i="28"/>
  <c r="P150" i="28"/>
  <c r="O159" i="28"/>
  <c r="P138" i="28"/>
  <c r="O147" i="28"/>
  <c r="D135" i="28"/>
  <c r="P126" i="28"/>
  <c r="O135" i="28"/>
  <c r="BE234" i="28"/>
  <c r="BD243" i="28"/>
  <c r="P234" i="28"/>
  <c r="O243" i="28"/>
  <c r="AG67" i="28"/>
  <c r="D123" i="28"/>
  <c r="AT122" i="28"/>
  <c r="AT120" i="28"/>
  <c r="AT118" i="28"/>
  <c r="AR123" i="28"/>
  <c r="AW121" i="28"/>
  <c r="AU121" i="28"/>
  <c r="AW120" i="28"/>
  <c r="AU119" i="28"/>
  <c r="AW117" i="28"/>
  <c r="AF122" i="28"/>
  <c r="AD117" i="28"/>
  <c r="BG117" i="28"/>
  <c r="AB110" i="28"/>
  <c r="E87" i="27"/>
  <c r="E87" i="35"/>
  <c r="AC107" i="28"/>
  <c r="BF107" i="28"/>
  <c r="BR107" i="28"/>
  <c r="AD109" i="28"/>
  <c r="BG109" i="28"/>
  <c r="AB107" i="28"/>
  <c r="BE107" i="28"/>
  <c r="AT110" i="28"/>
  <c r="F87" i="34"/>
  <c r="AW107" i="28"/>
  <c r="I84" i="34"/>
  <c r="AR111" i="28"/>
  <c r="AS108" i="28"/>
  <c r="E85" i="34"/>
  <c r="AT105" i="28"/>
  <c r="D111" i="28"/>
  <c r="AA99" i="28"/>
  <c r="AT95" i="28"/>
  <c r="AW98" i="28"/>
  <c r="I74" i="34"/>
  <c r="AS96" i="28"/>
  <c r="E72" i="34"/>
  <c r="AW93" i="28"/>
  <c r="AD230" i="28"/>
  <c r="BG230" i="28"/>
  <c r="AB228" i="28"/>
  <c r="BE228" i="28"/>
  <c r="AB229" i="28"/>
  <c r="E216" i="34"/>
  <c r="AD226" i="28"/>
  <c r="BG226" i="28"/>
  <c r="AB225" i="28"/>
  <c r="AR231" i="28"/>
  <c r="AT226" i="28"/>
  <c r="AT218" i="28"/>
  <c r="AW216" i="28"/>
  <c r="AR219" i="28"/>
  <c r="AW217" i="28"/>
  <c r="AS217" i="28"/>
  <c r="AT216" i="28"/>
  <c r="AS215" i="28"/>
  <c r="AW213" i="28"/>
  <c r="AU214" i="28"/>
  <c r="AF217" i="28"/>
  <c r="I203" i="34"/>
  <c r="AF216" i="28"/>
  <c r="BI216" i="28"/>
  <c r="AC213" i="28"/>
  <c r="AC214" i="28"/>
  <c r="BF214" i="28"/>
  <c r="BR214" i="28"/>
  <c r="AW206" i="28"/>
  <c r="AU206" i="28"/>
  <c r="AT205" i="28"/>
  <c r="AU204" i="28"/>
  <c r="AR207" i="28"/>
  <c r="AW205" i="28"/>
  <c r="AT203" i="28"/>
  <c r="AW201" i="28"/>
  <c r="AU202" i="28"/>
  <c r="AC206" i="28"/>
  <c r="AC204" i="28"/>
  <c r="F189" i="27"/>
  <c r="F189" i="35"/>
  <c r="AC205" i="28"/>
  <c r="AD202" i="28"/>
  <c r="AB203" i="28"/>
  <c r="AB194" i="28"/>
  <c r="AC193" i="28"/>
  <c r="F177" i="34"/>
  <c r="AC192" i="28"/>
  <c r="F176" i="34"/>
  <c r="AC194" i="28"/>
  <c r="BF194" i="28"/>
  <c r="AF193" i="28"/>
  <c r="AD192" i="28"/>
  <c r="BG192" i="28"/>
  <c r="AD191" i="28"/>
  <c r="G175" i="27"/>
  <c r="G175" i="35"/>
  <c r="AC190" i="28"/>
  <c r="AB189" i="28"/>
  <c r="AC191" i="28"/>
  <c r="BF191" i="28"/>
  <c r="AD190" i="28"/>
  <c r="AC189" i="28"/>
  <c r="AW193" i="28"/>
  <c r="AU192" i="28"/>
  <c r="AT193" i="28"/>
  <c r="AW190" i="28"/>
  <c r="AT189" i="28"/>
  <c r="AS189" i="28"/>
  <c r="AW179" i="28"/>
  <c r="AW182" i="28"/>
  <c r="AW180" i="28"/>
  <c r="AS177" i="28"/>
  <c r="AT177" i="28"/>
  <c r="AB182" i="28"/>
  <c r="AB180" i="28"/>
  <c r="AD181" i="28"/>
  <c r="G164" i="34"/>
  <c r="AC179" i="28"/>
  <c r="AC177" i="28"/>
  <c r="F160" i="34"/>
  <c r="AB179" i="28"/>
  <c r="AB177" i="28"/>
  <c r="E160" i="27"/>
  <c r="E160" i="35"/>
  <c r="AD169" i="28"/>
  <c r="AF170" i="28"/>
  <c r="BI170" i="28"/>
  <c r="BU170" i="28"/>
  <c r="AD170" i="28"/>
  <c r="AF168" i="28"/>
  <c r="I150" i="27"/>
  <c r="I150" i="35"/>
  <c r="AF166" i="28"/>
  <c r="I148" i="34"/>
  <c r="AD166" i="28"/>
  <c r="AF167" i="28"/>
  <c r="AF165" i="28"/>
  <c r="I147" i="27"/>
  <c r="AD165" i="28"/>
  <c r="G147" i="34"/>
  <c r="AW170" i="28"/>
  <c r="AU170" i="28"/>
  <c r="AS170" i="28"/>
  <c r="AT169" i="28"/>
  <c r="AW168" i="28"/>
  <c r="AU168" i="28"/>
  <c r="AS168" i="28"/>
  <c r="AT167" i="28"/>
  <c r="AR171" i="28"/>
  <c r="AW169" i="28"/>
  <c r="AU169" i="28"/>
  <c r="AT168" i="28"/>
  <c r="AU167" i="28"/>
  <c r="AT166" i="28"/>
  <c r="AU165" i="28"/>
  <c r="AS165" i="28"/>
  <c r="AY166" i="28"/>
  <c r="AU166" i="28"/>
  <c r="AS166" i="28"/>
  <c r="AT165" i="28"/>
  <c r="AB158" i="28"/>
  <c r="E139" i="27"/>
  <c r="E139" i="35"/>
  <c r="AB156" i="28"/>
  <c r="E137" i="34"/>
  <c r="AD157" i="28"/>
  <c r="G138" i="34"/>
  <c r="AC155" i="28"/>
  <c r="BF155" i="28"/>
  <c r="AB154" i="28"/>
  <c r="AF155" i="28"/>
  <c r="BI155" i="28"/>
  <c r="AC154" i="28"/>
  <c r="BF154" i="28"/>
  <c r="AB153" i="28"/>
  <c r="BE153" i="28"/>
  <c r="BQ153" i="28"/>
  <c r="AR159" i="28"/>
  <c r="AT158" i="28"/>
  <c r="AW157" i="28"/>
  <c r="AU157" i="28"/>
  <c r="AS157" i="28"/>
  <c r="AW155" i="28"/>
  <c r="AU155" i="28"/>
  <c r="AS155" i="28"/>
  <c r="AU158" i="28"/>
  <c r="AS158" i="28"/>
  <c r="AT157" i="28"/>
  <c r="AU156" i="28"/>
  <c r="AS156" i="28"/>
  <c r="AT155" i="28"/>
  <c r="AW153" i="28"/>
  <c r="AU153" i="28"/>
  <c r="AW154" i="28"/>
  <c r="AU154" i="28"/>
  <c r="AT153" i="28"/>
  <c r="AT145" i="28"/>
  <c r="AT144" i="28"/>
  <c r="AW141" i="28"/>
  <c r="AC146" i="28"/>
  <c r="F126" i="27"/>
  <c r="F126" i="35"/>
  <c r="AC144" i="28"/>
  <c r="F124" i="34"/>
  <c r="AB146" i="28"/>
  <c r="BE146" i="28"/>
  <c r="AB144" i="28"/>
  <c r="BE144" i="28"/>
  <c r="AB142" i="28"/>
  <c r="E122" i="34"/>
  <c r="AB143" i="28"/>
  <c r="E123" i="27"/>
  <c r="E123" i="35"/>
  <c r="AB141" i="28"/>
  <c r="E121" i="34"/>
  <c r="AA135" i="28"/>
  <c r="AD134" i="28"/>
  <c r="G113" i="27"/>
  <c r="G113" i="35"/>
  <c r="AB134" i="28"/>
  <c r="E113" i="34"/>
  <c r="AC133" i="28"/>
  <c r="AD132" i="28"/>
  <c r="AB132" i="28"/>
  <c r="E111" i="27"/>
  <c r="E111" i="35"/>
  <c r="AC134" i="28"/>
  <c r="AD133" i="28"/>
  <c r="G112" i="27"/>
  <c r="G112" i="35"/>
  <c r="AB133" i="28"/>
  <c r="E112" i="27"/>
  <c r="E112" i="35"/>
  <c r="AC132" i="28"/>
  <c r="AC131" i="28"/>
  <c r="F110" i="34"/>
  <c r="AD130" i="28"/>
  <c r="G109" i="27"/>
  <c r="G109" i="35"/>
  <c r="AB130" i="28"/>
  <c r="AC129" i="28"/>
  <c r="BF129" i="28"/>
  <c r="BR129" i="28"/>
  <c r="AD131" i="28"/>
  <c r="G110" i="27"/>
  <c r="G110" i="35"/>
  <c r="AB131" i="28"/>
  <c r="AC130" i="28"/>
  <c r="F109" i="34"/>
  <c r="AD129" i="28"/>
  <c r="BG129" i="28"/>
  <c r="AB129" i="28"/>
  <c r="AR135" i="28"/>
  <c r="AU133" i="28"/>
  <c r="AU131" i="28"/>
  <c r="AU134" i="28"/>
  <c r="AT133" i="28"/>
  <c r="AU132" i="28"/>
  <c r="AT131" i="28"/>
  <c r="AW129" i="28"/>
  <c r="AS129" i="28"/>
  <c r="AU130" i="28"/>
  <c r="AT129" i="28"/>
  <c r="AW241" i="28"/>
  <c r="AT240" i="28"/>
  <c r="AU239" i="28"/>
  <c r="AU238" i="28"/>
  <c r="AR243" i="28"/>
  <c r="AW242" i="28"/>
  <c r="AT241" i="28"/>
  <c r="AS240" i="28"/>
  <c r="AT238" i="28"/>
  <c r="AU237" i="28"/>
  <c r="AD242" i="28"/>
  <c r="AB242" i="28"/>
  <c r="BE242" i="28"/>
  <c r="AC241" i="28"/>
  <c r="F229" i="34"/>
  <c r="AD240" i="28"/>
  <c r="AB240" i="28"/>
  <c r="E228" i="27"/>
  <c r="E228" i="35"/>
  <c r="AC239" i="28"/>
  <c r="AC238" i="28"/>
  <c r="F226" i="27"/>
  <c r="F226" i="35"/>
  <c r="AA243" i="28"/>
  <c r="AC242" i="28"/>
  <c r="F230" i="34"/>
  <c r="AF241" i="28"/>
  <c r="I229" i="34"/>
  <c r="AD241" i="28"/>
  <c r="BG241" i="28"/>
  <c r="AB241" i="28"/>
  <c r="AC240" i="28"/>
  <c r="F228" i="34"/>
  <c r="AF239" i="28"/>
  <c r="AD239" i="28"/>
  <c r="G227" i="34"/>
  <c r="AB239" i="28"/>
  <c r="AF238" i="28"/>
  <c r="I226" i="34"/>
  <c r="AD238" i="28"/>
  <c r="AB238" i="28"/>
  <c r="BE238" i="28"/>
  <c r="AC237" i="28"/>
  <c r="AF237" i="28"/>
  <c r="BI237" i="28"/>
  <c r="BU237" i="28"/>
  <c r="AD237" i="28"/>
  <c r="AB237" i="28"/>
  <c r="E225" i="34"/>
  <c r="E215" i="34"/>
  <c r="E188" i="34"/>
  <c r="BF204" i="28"/>
  <c r="I177" i="34"/>
  <c r="E178" i="27"/>
  <c r="F173" i="34"/>
  <c r="E173" i="34"/>
  <c r="I149" i="27"/>
  <c r="I149" i="35"/>
  <c r="BG170" i="28"/>
  <c r="F135" i="27"/>
  <c r="F135" i="35"/>
  <c r="BQ144" i="28"/>
  <c r="BF130" i="28"/>
  <c r="BE133" i="28"/>
  <c r="BQ133" i="28"/>
  <c r="BE240" i="28"/>
  <c r="BQ240" i="28"/>
  <c r="BF41" i="28"/>
  <c r="Q60" i="28"/>
  <c r="T57" i="28"/>
  <c r="S57" i="28"/>
  <c r="R58" i="28"/>
  <c r="R60" i="28"/>
  <c r="Q58" i="28"/>
  <c r="T59" i="28"/>
  <c r="R59" i="28"/>
  <c r="R29" i="28"/>
  <c r="R57" i="28"/>
  <c r="Q61" i="28"/>
  <c r="Q59" i="28"/>
  <c r="S61" i="28"/>
  <c r="S62" i="28"/>
  <c r="Q57" i="28"/>
  <c r="S60" i="28"/>
  <c r="T60" i="28"/>
  <c r="P61" i="28"/>
  <c r="P59" i="28"/>
  <c r="P57" i="28"/>
  <c r="T56" i="28"/>
  <c r="P60" i="28"/>
  <c r="S58" i="28"/>
  <c r="S59" i="28"/>
  <c r="T58" i="28"/>
  <c r="R61" i="28"/>
  <c r="U60" i="28"/>
  <c r="U58" i="28"/>
  <c r="R56" i="28"/>
  <c r="U57" i="28"/>
  <c r="U27" i="28"/>
  <c r="T61" i="28"/>
  <c r="Q56" i="28"/>
  <c r="U61" i="28"/>
  <c r="S56" i="28"/>
  <c r="U56" i="28"/>
  <c r="U59" i="28"/>
  <c r="P56" i="28"/>
  <c r="W60" i="28"/>
  <c r="W58" i="28"/>
  <c r="AE249" i="28"/>
  <c r="AA269" i="28"/>
  <c r="AE250" i="28"/>
  <c r="AS269" i="28"/>
  <c r="L23" i="34"/>
  <c r="F177" i="27"/>
  <c r="F177" i="35"/>
  <c r="F110" i="27"/>
  <c r="F110" i="35"/>
  <c r="E230" i="27"/>
  <c r="E230" i="35"/>
  <c r="G86" i="27"/>
  <c r="G86" i="35"/>
  <c r="BE142" i="28"/>
  <c r="BQ142" i="28"/>
  <c r="BI217" i="28"/>
  <c r="BU217" i="28"/>
  <c r="G95" i="27"/>
  <c r="G95" i="35"/>
  <c r="G227" i="27"/>
  <c r="G227" i="35"/>
  <c r="F226" i="34"/>
  <c r="G229" i="34"/>
  <c r="I203" i="27"/>
  <c r="I203" i="35"/>
  <c r="BE110" i="28"/>
  <c r="BQ110" i="28"/>
  <c r="E126" i="34"/>
  <c r="E226" i="27"/>
  <c r="E226" i="35"/>
  <c r="BG130" i="28"/>
  <c r="BS130" i="28"/>
  <c r="E121" i="27"/>
  <c r="E121" i="35"/>
  <c r="G147" i="27"/>
  <c r="G147" i="35"/>
  <c r="I202" i="27"/>
  <c r="I202" i="35"/>
  <c r="I62" i="28"/>
  <c r="J123" i="28"/>
  <c r="L241" i="28"/>
  <c r="L109" i="28"/>
  <c r="L155" i="28"/>
  <c r="G135" i="28"/>
  <c r="BR204" i="28"/>
  <c r="BU155" i="28"/>
  <c r="L237" i="28"/>
  <c r="J195" i="28"/>
  <c r="L119" i="28"/>
  <c r="H159" i="28"/>
  <c r="I135" i="28"/>
  <c r="L193" i="28"/>
  <c r="F29" i="28"/>
  <c r="J75" i="28"/>
  <c r="BS129" i="28"/>
  <c r="BS192" i="28"/>
  <c r="BS109" i="28"/>
  <c r="L182" i="28"/>
  <c r="L180" i="28"/>
  <c r="K183" i="28"/>
  <c r="E159" i="28"/>
  <c r="F135" i="28"/>
  <c r="BR194" i="28"/>
  <c r="H30" i="28"/>
  <c r="H28" i="28"/>
  <c r="G99" i="28"/>
  <c r="J99" i="28"/>
  <c r="P43" i="28"/>
  <c r="AY131" i="28"/>
  <c r="AY145" i="28"/>
  <c r="AY154" i="28"/>
  <c r="AY157" i="28"/>
  <c r="S176" i="28"/>
  <c r="BH188" i="28"/>
  <c r="AY153" i="28"/>
  <c r="AY134" i="28"/>
  <c r="AY133" i="28"/>
  <c r="AY165" i="28"/>
  <c r="W135" i="28"/>
  <c r="AA183" i="28"/>
  <c r="AD180" i="28"/>
  <c r="BG180" i="28"/>
  <c r="BS180" i="28"/>
  <c r="AB181" i="28"/>
  <c r="E164" i="27"/>
  <c r="E164" i="35"/>
  <c r="AB178" i="28"/>
  <c r="E161" i="34"/>
  <c r="AC178" i="28"/>
  <c r="F161" i="27"/>
  <c r="AB230" i="28"/>
  <c r="AA231" i="28"/>
  <c r="AC228" i="28"/>
  <c r="F215" i="27"/>
  <c r="F215" i="35"/>
  <c r="AB226" i="28"/>
  <c r="E213" i="34"/>
  <c r="AD228" i="28"/>
  <c r="BG228" i="28"/>
  <c r="BS228" i="28"/>
  <c r="AD229" i="28"/>
  <c r="G216" i="27"/>
  <c r="G216" i="35"/>
  <c r="AB227" i="28"/>
  <c r="E214" i="34"/>
  <c r="AD225" i="28"/>
  <c r="G212" i="27"/>
  <c r="G212" i="35"/>
  <c r="AS181" i="28"/>
  <c r="AU182" i="28"/>
  <c r="AT178" i="28"/>
  <c r="AY146" i="28"/>
  <c r="AT143" i="28"/>
  <c r="AW143" i="28"/>
  <c r="AU142" i="28"/>
  <c r="AD119" i="28"/>
  <c r="BG119" i="28"/>
  <c r="AB122" i="28"/>
  <c r="E100" i="27"/>
  <c r="E100" i="35"/>
  <c r="AC122" i="28"/>
  <c r="F100" i="34"/>
  <c r="AT72" i="28"/>
  <c r="F46" i="34"/>
  <c r="AU70" i="28"/>
  <c r="G44" i="34"/>
  <c r="BR41" i="28"/>
  <c r="BE39" i="28"/>
  <c r="F228" i="27"/>
  <c r="F228" i="35"/>
  <c r="BF144" i="28"/>
  <c r="BR144" i="28"/>
  <c r="E126" i="27"/>
  <c r="E126" i="35"/>
  <c r="BE158" i="28"/>
  <c r="BQ158" i="28"/>
  <c r="I202" i="34"/>
  <c r="AS237" i="28"/>
  <c r="AT239" i="28"/>
  <c r="AS242" i="28"/>
  <c r="AS238" i="28"/>
  <c r="AW239" i="28"/>
  <c r="AT242" i="28"/>
  <c r="AW130" i="28"/>
  <c r="AT130" i="28"/>
  <c r="AW132" i="28"/>
  <c r="AW134" i="28"/>
  <c r="AW131" i="28"/>
  <c r="AW133" i="28"/>
  <c r="AC142" i="28"/>
  <c r="F122" i="34"/>
  <c r="AC143" i="28"/>
  <c r="F123" i="27"/>
  <c r="F123" i="35"/>
  <c r="AA147" i="28"/>
  <c r="AW142" i="28"/>
  <c r="AW145" i="28"/>
  <c r="AS146" i="28"/>
  <c r="AF153" i="28"/>
  <c r="I134" i="27"/>
  <c r="AC153" i="28"/>
  <c r="BF153" i="28"/>
  <c r="AC156" i="28"/>
  <c r="BF156" i="28"/>
  <c r="BR156" i="28"/>
  <c r="AD179" i="28"/>
  <c r="G162" i="34"/>
  <c r="AC180" i="28"/>
  <c r="F163" i="27"/>
  <c r="F163" i="35"/>
  <c r="AC181" i="28"/>
  <c r="F164" i="27"/>
  <c r="F164" i="35"/>
  <c r="AW178" i="28"/>
  <c r="AY180" i="28"/>
  <c r="AU181" i="28"/>
  <c r="AU190" i="28"/>
  <c r="AU194" i="28"/>
  <c r="AC201" i="28"/>
  <c r="BF201" i="28"/>
  <c r="AC227" i="28"/>
  <c r="F214" i="27"/>
  <c r="F214" i="35"/>
  <c r="AC230" i="28"/>
  <c r="F217" i="34"/>
  <c r="AT73" i="28"/>
  <c r="F47" i="34"/>
  <c r="AW97" i="28"/>
  <c r="I73" i="34"/>
  <c r="AW106" i="28"/>
  <c r="I83" i="34"/>
  <c r="AD105" i="28"/>
  <c r="AB106" i="28"/>
  <c r="BE106" i="28"/>
  <c r="BQ106" i="28" s="1"/>
  <c r="U44" i="28"/>
  <c r="AB93" i="28"/>
  <c r="E69" i="27"/>
  <c r="E69" i="35"/>
  <c r="AB217" i="28"/>
  <c r="BE217" i="28"/>
  <c r="BQ217" i="28"/>
  <c r="AB192" i="28"/>
  <c r="BE192" i="28"/>
  <c r="AB190" i="28"/>
  <c r="E174" i="34"/>
  <c r="AB169" i="28"/>
  <c r="E151" i="34"/>
  <c r="AB216" i="28"/>
  <c r="E202" i="27"/>
  <c r="AB191" i="28"/>
  <c r="E175" i="34"/>
  <c r="AT119" i="28"/>
  <c r="AT217" i="28"/>
  <c r="AT206" i="28"/>
  <c r="AT202" i="28"/>
  <c r="AT201" i="28"/>
  <c r="AT170" i="28"/>
  <c r="AT156" i="28"/>
  <c r="AT154" i="28"/>
  <c r="AT121" i="28"/>
  <c r="AT117" i="28"/>
  <c r="AT215" i="28"/>
  <c r="AT214" i="28"/>
  <c r="AT213" i="28"/>
  <c r="AT204" i="28"/>
  <c r="W171" i="28"/>
  <c r="AB205" i="28"/>
  <c r="BE205" i="28"/>
  <c r="AB206" i="28"/>
  <c r="BE206" i="28"/>
  <c r="BQ206" i="28"/>
  <c r="AC203" i="28"/>
  <c r="F188" i="34"/>
  <c r="AD203" i="28"/>
  <c r="G188" i="34"/>
  <c r="AB201" i="28"/>
  <c r="E186" i="34"/>
  <c r="AF205" i="28"/>
  <c r="BI205" i="28"/>
  <c r="BU205" i="28"/>
  <c r="AA207" i="28"/>
  <c r="AD204" i="28"/>
  <c r="G189" i="34"/>
  <c r="AB202" i="28"/>
  <c r="AC202" i="28"/>
  <c r="F187" i="34"/>
  <c r="AD110" i="28"/>
  <c r="G87" i="27"/>
  <c r="G87" i="35"/>
  <c r="AB108" i="28"/>
  <c r="E85" i="27"/>
  <c r="E85" i="35"/>
  <c r="AC105" i="28"/>
  <c r="F82" i="27"/>
  <c r="F82" i="35"/>
  <c r="AD107" i="28"/>
  <c r="AB105" i="28"/>
  <c r="BE105" i="28"/>
  <c r="BQ105" i="28"/>
  <c r="AC109" i="28"/>
  <c r="F86" i="27"/>
  <c r="F86" i="35"/>
  <c r="AD106" i="28"/>
  <c r="BG106" i="28"/>
  <c r="AB109" i="28"/>
  <c r="BE109" i="28"/>
  <c r="BQ109" i="28"/>
  <c r="AF105" i="28"/>
  <c r="AT108" i="28"/>
  <c r="F85" i="34"/>
  <c r="AW105" i="28"/>
  <c r="I82" i="34"/>
  <c r="AW108" i="28"/>
  <c r="I85" i="34"/>
  <c r="AS106" i="28"/>
  <c r="E83" i="34"/>
  <c r="AW109" i="28"/>
  <c r="I86" i="34"/>
  <c r="AU107" i="28"/>
  <c r="G84" i="34"/>
  <c r="AW110" i="28"/>
  <c r="I87" i="34"/>
  <c r="AT107" i="28"/>
  <c r="F84" i="34"/>
  <c r="AT98" i="28"/>
  <c r="F74" i="34"/>
  <c r="AT94" i="28"/>
  <c r="F70" i="34"/>
  <c r="AS98" i="28"/>
  <c r="E74" i="34"/>
  <c r="AW95" i="28"/>
  <c r="I71" i="34"/>
  <c r="AT96" i="28"/>
  <c r="F72" i="34"/>
  <c r="AR99" i="28"/>
  <c r="AW96" i="28"/>
  <c r="I72" i="34"/>
  <c r="AS94" i="28"/>
  <c r="E70" i="34"/>
  <c r="AW229" i="28"/>
  <c r="AW230" i="28"/>
  <c r="AW225" i="28"/>
  <c r="AU227" i="28"/>
  <c r="AW228" i="28"/>
  <c r="AW226" i="28"/>
  <c r="AS193" i="28"/>
  <c r="AW194" i="28"/>
  <c r="AW191" i="28"/>
  <c r="AT190" i="28"/>
  <c r="AA159" i="28"/>
  <c r="AD156" i="28"/>
  <c r="G137" i="34"/>
  <c r="AB157" i="28"/>
  <c r="E138" i="27"/>
  <c r="E138" i="35"/>
  <c r="AD154" i="28"/>
  <c r="G135" i="34"/>
  <c r="AD155" i="28"/>
  <c r="BG155" i="28"/>
  <c r="AD153" i="28"/>
  <c r="G134" i="34"/>
  <c r="BV42" i="28"/>
  <c r="BF238" i="28"/>
  <c r="BR238" i="28"/>
  <c r="E226" i="34"/>
  <c r="BF146" i="28"/>
  <c r="E122" i="27"/>
  <c r="E122" i="35"/>
  <c r="E137" i="27"/>
  <c r="E137" i="35"/>
  <c r="F189" i="34"/>
  <c r="F84" i="27"/>
  <c r="F84" i="35"/>
  <c r="AW237" i="28"/>
  <c r="AW240" i="28"/>
  <c r="AY242" i="28"/>
  <c r="AW238" i="28"/>
  <c r="AS130" i="28"/>
  <c r="AU129" i="28"/>
  <c r="AU135" i="28"/>
  <c r="AS132" i="28"/>
  <c r="AS134" i="28"/>
  <c r="AS131" i="28"/>
  <c r="AT132" i="28"/>
  <c r="AC141" i="28"/>
  <c r="F121" i="27"/>
  <c r="AC145" i="28"/>
  <c r="F125" i="27"/>
  <c r="F125" i="35"/>
  <c r="AT142" i="28"/>
  <c r="AS144" i="28"/>
  <c r="AB155" i="28"/>
  <c r="AF154" i="28"/>
  <c r="I135" i="27"/>
  <c r="I135" i="35"/>
  <c r="AC158" i="28"/>
  <c r="F139" i="34"/>
  <c r="AD158" i="28"/>
  <c r="G139" i="27"/>
  <c r="G139" i="35"/>
  <c r="AD177" i="28"/>
  <c r="BG177" i="28"/>
  <c r="BS177" i="28"/>
  <c r="AD178" i="28"/>
  <c r="G161" i="27"/>
  <c r="G161" i="35"/>
  <c r="AC182" i="28"/>
  <c r="BF182" i="28"/>
  <c r="BR182" i="28"/>
  <c r="AD182" i="28"/>
  <c r="G165" i="34"/>
  <c r="AT179" i="28"/>
  <c r="AU179" i="28"/>
  <c r="AU189" i="28"/>
  <c r="AT192" i="28"/>
  <c r="AT191" i="28"/>
  <c r="AD201" i="28"/>
  <c r="G186" i="34"/>
  <c r="AB204" i="28"/>
  <c r="E189" i="34"/>
  <c r="AD205" i="28"/>
  <c r="BG205" i="28"/>
  <c r="BS205" i="28"/>
  <c r="AS225" i="28"/>
  <c r="AY227" i="28"/>
  <c r="AD227" i="28"/>
  <c r="G214" i="34"/>
  <c r="AF228" i="28"/>
  <c r="I215" i="34"/>
  <c r="AW94" i="28"/>
  <c r="I70" i="34"/>
  <c r="AT93" i="28"/>
  <c r="F69" i="34"/>
  <c r="AT109" i="28"/>
  <c r="F86" i="34"/>
  <c r="AS109" i="28"/>
  <c r="E86" i="34"/>
  <c r="AF107" i="28"/>
  <c r="I84" i="27"/>
  <c r="I84" i="35"/>
  <c r="AD108" i="28"/>
  <c r="BG108" i="28"/>
  <c r="AB120" i="28"/>
  <c r="E98" i="34"/>
  <c r="AD189" i="28"/>
  <c r="G173" i="34"/>
  <c r="AD168" i="28"/>
  <c r="G150" i="34"/>
  <c r="AD167" i="28"/>
  <c r="G149" i="34"/>
  <c r="AD193" i="28"/>
  <c r="G177" i="27"/>
  <c r="AW122" i="28"/>
  <c r="AW119" i="28"/>
  <c r="AW218" i="28"/>
  <c r="AW215" i="28"/>
  <c r="AW214" i="28"/>
  <c r="AW204" i="28"/>
  <c r="AW167" i="28"/>
  <c r="AW165" i="28"/>
  <c r="AW166" i="28"/>
  <c r="AW158" i="28"/>
  <c r="AW156" i="28"/>
  <c r="AW118" i="28"/>
  <c r="AW203" i="28"/>
  <c r="AW202" i="28"/>
  <c r="W219" i="28"/>
  <c r="I39" i="28"/>
  <c r="L81" i="28"/>
  <c r="I26" i="28"/>
  <c r="I75" i="28"/>
  <c r="G75" i="28"/>
  <c r="K87" i="28"/>
  <c r="H219" i="28"/>
  <c r="L206" i="28"/>
  <c r="F195" i="28"/>
  <c r="H171" i="28"/>
  <c r="F147" i="28"/>
  <c r="J135" i="28"/>
  <c r="H135" i="28"/>
  <c r="BS226" i="28"/>
  <c r="BQ228" i="28"/>
  <c r="L214" i="28"/>
  <c r="E28" i="28"/>
  <c r="L60" i="28"/>
  <c r="H26" i="28"/>
  <c r="L73" i="28"/>
  <c r="J26" i="28"/>
  <c r="F75" i="28"/>
  <c r="L83" i="28"/>
  <c r="F87" i="28"/>
  <c r="H87" i="28"/>
  <c r="L97" i="28"/>
  <c r="K29" i="28"/>
  <c r="L96" i="28"/>
  <c r="I99" i="28"/>
  <c r="I111" i="28"/>
  <c r="L108" i="28"/>
  <c r="H111" i="28"/>
  <c r="K111" i="28"/>
  <c r="G111" i="28"/>
  <c r="E171" i="28"/>
  <c r="E183" i="28"/>
  <c r="E195" i="28"/>
  <c r="K123" i="28"/>
  <c r="L117" i="28"/>
  <c r="L122" i="28"/>
  <c r="F123" i="28"/>
  <c r="L118" i="28"/>
  <c r="E207" i="28"/>
  <c r="G243" i="28"/>
  <c r="J243" i="28"/>
  <c r="L239" i="28"/>
  <c r="L238" i="28"/>
  <c r="H231" i="28"/>
  <c r="L230" i="28"/>
  <c r="L229" i="28"/>
  <c r="K231" i="28"/>
  <c r="G231" i="28"/>
  <c r="L226" i="28"/>
  <c r="L217" i="28"/>
  <c r="L216" i="28"/>
  <c r="L204" i="28"/>
  <c r="K195" i="28"/>
  <c r="L178" i="28"/>
  <c r="I171" i="28"/>
  <c r="G171" i="28"/>
  <c r="F159" i="28"/>
  <c r="L157" i="28"/>
  <c r="L144" i="28"/>
  <c r="L142" i="28"/>
  <c r="L57" i="28"/>
  <c r="F99" i="28"/>
  <c r="L203" i="28"/>
  <c r="H183" i="28"/>
  <c r="L181" i="28"/>
  <c r="J159" i="28"/>
  <c r="I159" i="28"/>
  <c r="J147" i="28"/>
  <c r="K135" i="28"/>
  <c r="BR146" i="28"/>
  <c r="BS230" i="28"/>
  <c r="BR155" i="28"/>
  <c r="L166" i="28"/>
  <c r="E31" i="28"/>
  <c r="J62" i="28"/>
  <c r="K62" i="28"/>
  <c r="I207" i="28"/>
  <c r="L194" i="28"/>
  <c r="L191" i="28"/>
  <c r="L190" i="28"/>
  <c r="G183" i="28"/>
  <c r="L169" i="28"/>
  <c r="L156" i="28"/>
  <c r="G147" i="28"/>
  <c r="L143" i="28"/>
  <c r="E135" i="28"/>
  <c r="E147" i="28"/>
  <c r="L129" i="28"/>
  <c r="BS170" i="28"/>
  <c r="BU216" i="28"/>
  <c r="BQ107" i="28"/>
  <c r="BS117" i="28"/>
  <c r="E29" i="28"/>
  <c r="H75" i="28"/>
  <c r="E87" i="28"/>
  <c r="J87" i="28"/>
  <c r="K99" i="28"/>
  <c r="L105" i="28"/>
  <c r="L110" i="28"/>
  <c r="E111" i="28"/>
  <c r="I123" i="28"/>
  <c r="L121" i="28"/>
  <c r="L120" i="28"/>
  <c r="L153" i="28"/>
  <c r="L225" i="28"/>
  <c r="I243" i="28"/>
  <c r="L240" i="28"/>
  <c r="J231" i="28"/>
  <c r="F231" i="28"/>
  <c r="L228" i="28"/>
  <c r="L227" i="28"/>
  <c r="K219" i="28"/>
  <c r="G219" i="28"/>
  <c r="L218" i="28"/>
  <c r="J219" i="28"/>
  <c r="F219" i="28"/>
  <c r="H207" i="28"/>
  <c r="L205" i="28"/>
  <c r="L202" i="28"/>
  <c r="I195" i="28"/>
  <c r="L192" i="28"/>
  <c r="H195" i="28"/>
  <c r="L177" i="28"/>
  <c r="I183" i="28"/>
  <c r="L179" i="28"/>
  <c r="K171" i="28"/>
  <c r="F171" i="28"/>
  <c r="L158" i="28"/>
  <c r="G159" i="28"/>
  <c r="L154" i="28"/>
  <c r="L145" i="28"/>
  <c r="H147" i="28"/>
  <c r="L134" i="28"/>
  <c r="L132" i="28"/>
  <c r="L130" i="28"/>
  <c r="BQ242" i="28"/>
  <c r="BR154" i="28"/>
  <c r="BR191" i="28"/>
  <c r="L72" i="28"/>
  <c r="L59" i="28"/>
  <c r="L201" i="28"/>
  <c r="L165" i="28"/>
  <c r="L141" i="28"/>
  <c r="L167" i="28"/>
  <c r="F243" i="28"/>
  <c r="E62" i="28"/>
  <c r="J63" i="28" s="1"/>
  <c r="H62" i="28"/>
  <c r="F183" i="28"/>
  <c r="F27" i="28"/>
  <c r="E75" i="28"/>
  <c r="L71" i="28"/>
  <c r="K30" i="28"/>
  <c r="G30" i="28"/>
  <c r="I29" i="28"/>
  <c r="K28" i="28"/>
  <c r="I27" i="28"/>
  <c r="K26" i="28"/>
  <c r="G26" i="28"/>
  <c r="L85" i="28"/>
  <c r="L86" i="28"/>
  <c r="I30" i="28"/>
  <c r="L84" i="28"/>
  <c r="I87" i="28"/>
  <c r="L98" i="28"/>
  <c r="L94" i="28"/>
  <c r="H31" i="28"/>
  <c r="J30" i="28"/>
  <c r="H29" i="28"/>
  <c r="L95" i="28"/>
  <c r="H27" i="28"/>
  <c r="L93" i="28"/>
  <c r="J28" i="28"/>
  <c r="L106" i="28"/>
  <c r="L82" i="28"/>
  <c r="L215" i="28"/>
  <c r="F31" i="28"/>
  <c r="K31" i="28"/>
  <c r="L74" i="28"/>
  <c r="I28" i="28"/>
  <c r="K27" i="28"/>
  <c r="L70" i="28"/>
  <c r="G28" i="28"/>
  <c r="G87" i="28"/>
  <c r="H99" i="28"/>
  <c r="R28" i="28"/>
  <c r="Q31" i="28"/>
  <c r="V29" i="28"/>
  <c r="S30" i="28"/>
  <c r="P31" i="28"/>
  <c r="T31" i="28"/>
  <c r="W93" i="28"/>
  <c r="V99" i="28"/>
  <c r="W94" i="28"/>
  <c r="T99" i="28"/>
  <c r="W96" i="28"/>
  <c r="W97" i="28"/>
  <c r="W99" i="28" s="1"/>
  <c r="BI97" i="28"/>
  <c r="BU97" i="28"/>
  <c r="P26" i="28"/>
  <c r="T26" i="28"/>
  <c r="T30" i="28"/>
  <c r="P29" i="28"/>
  <c r="P99" i="28"/>
  <c r="Q99" i="28"/>
  <c r="U99" i="28"/>
  <c r="W98" i="28"/>
  <c r="T27" i="28"/>
  <c r="V87" i="28"/>
  <c r="U28" i="28"/>
  <c r="Q87" i="28"/>
  <c r="W86" i="28"/>
  <c r="W69" i="28"/>
  <c r="T75" i="28"/>
  <c r="U29" i="28"/>
  <c r="V27" i="28"/>
  <c r="V31" i="28"/>
  <c r="R75" i="28"/>
  <c r="V28" i="28"/>
  <c r="T28" i="28"/>
  <c r="S31" i="28"/>
  <c r="T62" i="28"/>
  <c r="U62" i="28"/>
  <c r="R62" i="28"/>
  <c r="P30" i="28"/>
  <c r="W30" i="28" s="1"/>
  <c r="Y30" i="28" s="1"/>
  <c r="S26" i="28"/>
  <c r="Q62" i="28"/>
  <c r="W61" i="28"/>
  <c r="Q30" i="28"/>
  <c r="U30" i="28"/>
  <c r="BF242" i="28"/>
  <c r="BR242" i="28"/>
  <c r="BE237" i="28"/>
  <c r="BQ237" i="28"/>
  <c r="BI238" i="28"/>
  <c r="BU238" i="28"/>
  <c r="I225" i="34"/>
  <c r="F108" i="27"/>
  <c r="F108" i="35"/>
  <c r="E123" i="34"/>
  <c r="E83" i="27"/>
  <c r="E83" i="35"/>
  <c r="E111" i="34"/>
  <c r="F108" i="34"/>
  <c r="G176" i="34"/>
  <c r="E112" i="34"/>
  <c r="E139" i="34"/>
  <c r="G110" i="34"/>
  <c r="F136" i="34"/>
  <c r="BF193" i="28"/>
  <c r="BR193" i="28"/>
  <c r="W183" i="28"/>
  <c r="BE134" i="28"/>
  <c r="BQ134" i="28"/>
  <c r="G108" i="34"/>
  <c r="F124" i="27"/>
  <c r="F124" i="35"/>
  <c r="E124" i="27"/>
  <c r="E124" i="35"/>
  <c r="AS121" i="28"/>
  <c r="AS107" i="28"/>
  <c r="E84" i="34"/>
  <c r="AS110" i="28"/>
  <c r="E87" i="34"/>
  <c r="AS214" i="28"/>
  <c r="AS202" i="28"/>
  <c r="AS119" i="28"/>
  <c r="AS105" i="28"/>
  <c r="E82" i="34"/>
  <c r="AS206" i="28"/>
  <c r="AS204" i="28"/>
  <c r="AS97" i="28"/>
  <c r="E73" i="34"/>
  <c r="AS95" i="28"/>
  <c r="E71" i="34"/>
  <c r="AS93" i="28"/>
  <c r="E69" i="34"/>
  <c r="AS228" i="28"/>
  <c r="AS203" i="28"/>
  <c r="AS205" i="28"/>
  <c r="AS192" i="28"/>
  <c r="AS191" i="28"/>
  <c r="AS117" i="28"/>
  <c r="AS229" i="28"/>
  <c r="AS226" i="28"/>
  <c r="AS216" i="28"/>
  <c r="AS218" i="28"/>
  <c r="AS213" i="28"/>
  <c r="AS201" i="28"/>
  <c r="AS169" i="28"/>
  <c r="AS167" i="28"/>
  <c r="AS153" i="28"/>
  <c r="AS154" i="28"/>
  <c r="AS133" i="28"/>
  <c r="AY106" i="28"/>
  <c r="K83" i="34"/>
  <c r="AY108" i="28"/>
  <c r="K85" i="34"/>
  <c r="AY205" i="28"/>
  <c r="AY105" i="28"/>
  <c r="K82" i="34"/>
  <c r="AY98" i="28"/>
  <c r="K74" i="34"/>
  <c r="AY97" i="28"/>
  <c r="K73" i="34"/>
  <c r="AY96" i="28"/>
  <c r="K72" i="34"/>
  <c r="AY95" i="28"/>
  <c r="K71" i="34"/>
  <c r="AY94" i="28"/>
  <c r="K70" i="34"/>
  <c r="AY93" i="28"/>
  <c r="AY218" i="28"/>
  <c r="AY217" i="28"/>
  <c r="AY155" i="28"/>
  <c r="AY158" i="28"/>
  <c r="AY107" i="28"/>
  <c r="K84" i="34"/>
  <c r="AY206" i="28"/>
  <c r="AY189" i="28"/>
  <c r="AY129" i="28"/>
  <c r="AY130" i="28"/>
  <c r="AC170" i="28"/>
  <c r="F152" i="34"/>
  <c r="AC168" i="28"/>
  <c r="F150" i="34"/>
  <c r="AB170" i="28"/>
  <c r="E152" i="27"/>
  <c r="E152" i="35"/>
  <c r="AB168" i="28"/>
  <c r="BE168" i="28"/>
  <c r="BQ168" i="28"/>
  <c r="AB166" i="28"/>
  <c r="BE166" i="28"/>
  <c r="BQ166" i="28"/>
  <c r="AB167" i="28"/>
  <c r="E149" i="27"/>
  <c r="E149" i="35"/>
  <c r="AB165" i="28"/>
  <c r="BE165" i="28"/>
  <c r="AF169" i="28"/>
  <c r="I151" i="34"/>
  <c r="AA171" i="28"/>
  <c r="AC169" i="28"/>
  <c r="BF169" i="28"/>
  <c r="BR169" i="28"/>
  <c r="AC167" i="28"/>
  <c r="AC165" i="28"/>
  <c r="BF165" i="28"/>
  <c r="BR165" i="28"/>
  <c r="AC166" i="28"/>
  <c r="F148" i="34"/>
  <c r="AB218" i="28"/>
  <c r="BE218" i="28"/>
  <c r="BQ218" i="28"/>
  <c r="AC216" i="28"/>
  <c r="F202" i="34"/>
  <c r="AC217" i="28"/>
  <c r="F203" i="34"/>
  <c r="AD215" i="28"/>
  <c r="AB214" i="28"/>
  <c r="E200" i="34"/>
  <c r="AF213" i="28"/>
  <c r="I199" i="27"/>
  <c r="I199" i="35"/>
  <c r="AF218" i="28"/>
  <c r="I204" i="34"/>
  <c r="AD217" i="28"/>
  <c r="G203" i="27"/>
  <c r="G203" i="35"/>
  <c r="AA219" i="28"/>
  <c r="AD216" i="28"/>
  <c r="AF214" i="28"/>
  <c r="I200" i="34"/>
  <c r="AC215" i="28"/>
  <c r="F201" i="34"/>
  <c r="AB213" i="28"/>
  <c r="AF215" i="28"/>
  <c r="BI215" i="28"/>
  <c r="BU215" i="28"/>
  <c r="AB215" i="28"/>
  <c r="E201" i="27"/>
  <c r="E201" i="35"/>
  <c r="AD213" i="28"/>
  <c r="G199" i="27"/>
  <c r="G199" i="35"/>
  <c r="AD218" i="28"/>
  <c r="G204" i="34"/>
  <c r="AC218" i="28"/>
  <c r="BF218" i="28"/>
  <c r="BR218" i="28"/>
  <c r="AD214" i="28"/>
  <c r="G200" i="27"/>
  <c r="G200" i="35"/>
  <c r="AT182" i="28"/>
  <c r="AR183" i="28"/>
  <c r="AT180" i="28"/>
  <c r="AS179" i="28"/>
  <c r="AS182" i="28"/>
  <c r="AU180" i="28"/>
  <c r="AW177" i="28"/>
  <c r="AU178" i="28"/>
  <c r="AW181" i="28"/>
  <c r="AY179" i="28"/>
  <c r="AY182" i="28"/>
  <c r="AT181" i="28"/>
  <c r="AS180" i="28"/>
  <c r="AU177" i="28"/>
  <c r="AS178" i="28"/>
  <c r="AS241" i="28"/>
  <c r="AS239" i="28"/>
  <c r="AT237" i="28"/>
  <c r="AT243" i="28"/>
  <c r="AU242" i="28"/>
  <c r="AU240" i="28"/>
  <c r="AY237" i="28"/>
  <c r="AW146" i="28"/>
  <c r="AW144" i="28"/>
  <c r="AR147" i="28"/>
  <c r="AU145" i="28"/>
  <c r="AU143" i="28"/>
  <c r="AU141" i="28"/>
  <c r="AS142" i="28"/>
  <c r="AU146" i="28"/>
  <c r="AU144" i="28"/>
  <c r="AT146" i="28"/>
  <c r="AS145" i="28"/>
  <c r="AS143" i="28"/>
  <c r="AS141" i="28"/>
  <c r="AT141" i="28"/>
  <c r="AD122" i="28"/>
  <c r="AB121" i="28"/>
  <c r="AF119" i="28"/>
  <c r="AD118" i="28"/>
  <c r="AB117" i="28"/>
  <c r="AC119" i="28"/>
  <c r="AA123" i="28"/>
  <c r="AF121" i="28"/>
  <c r="AD120" i="28"/>
  <c r="AB119" i="28"/>
  <c r="AF117" i="28"/>
  <c r="AC121" i="28"/>
  <c r="AC117" i="28"/>
  <c r="AD121" i="28"/>
  <c r="BG121" i="28"/>
  <c r="BS121" i="28"/>
  <c r="AF118" i="28"/>
  <c r="AC120" i="28"/>
  <c r="F98" i="27"/>
  <c r="F98" i="35"/>
  <c r="AF120" i="28"/>
  <c r="BI120" i="28"/>
  <c r="BU120" i="28"/>
  <c r="AB118" i="28"/>
  <c r="E96" i="34"/>
  <c r="AC118" i="28"/>
  <c r="F96" i="27"/>
  <c r="AD145" i="28"/>
  <c r="AF146" i="28"/>
  <c r="BI146" i="28"/>
  <c r="BU146" i="28"/>
  <c r="AF144" i="28"/>
  <c r="BI144" i="28"/>
  <c r="BU144" i="28"/>
  <c r="AF142" i="28"/>
  <c r="I122" i="27"/>
  <c r="I122" i="35"/>
  <c r="AF143" i="28"/>
  <c r="AF141" i="28"/>
  <c r="AB145" i="28"/>
  <c r="AB147" i="28"/>
  <c r="AD146" i="28"/>
  <c r="G126" i="34"/>
  <c r="AD144" i="28"/>
  <c r="BG144" i="28"/>
  <c r="BS144" i="28"/>
  <c r="AD142" i="28"/>
  <c r="BG142" i="28"/>
  <c r="BS142" i="28"/>
  <c r="AD143" i="28"/>
  <c r="G123" i="34"/>
  <c r="AD141" i="28"/>
  <c r="G121" i="27"/>
  <c r="G121" i="35"/>
  <c r="AF110" i="28"/>
  <c r="AF108" i="28"/>
  <c r="AF106" i="28"/>
  <c r="AF206" i="28"/>
  <c r="I191" i="34"/>
  <c r="AF204" i="28"/>
  <c r="I189" i="27"/>
  <c r="I189" i="35"/>
  <c r="AF202" i="28"/>
  <c r="BI202" i="28"/>
  <c r="BU202" i="28"/>
  <c r="AF203" i="28"/>
  <c r="BI203" i="28"/>
  <c r="BU203" i="28"/>
  <c r="AF201" i="28"/>
  <c r="AF229" i="28"/>
  <c r="I216" i="27"/>
  <c r="I216" i="35"/>
  <c r="AF227" i="28"/>
  <c r="AF109" i="28"/>
  <c r="BI109" i="28"/>
  <c r="AF230" i="28"/>
  <c r="I217" i="27"/>
  <c r="I217" i="35"/>
  <c r="AF192" i="28"/>
  <c r="I176" i="27"/>
  <c r="I176" i="35"/>
  <c r="AF182" i="28"/>
  <c r="I165" i="34"/>
  <c r="AF180" i="28"/>
  <c r="BI180" i="28"/>
  <c r="AF181" i="28"/>
  <c r="AF134" i="28"/>
  <c r="I113" i="27"/>
  <c r="I113" i="35"/>
  <c r="AF132" i="28"/>
  <c r="BI132" i="28"/>
  <c r="BU132" i="28"/>
  <c r="AF133" i="28"/>
  <c r="I112" i="34"/>
  <c r="AF226" i="28"/>
  <c r="BI226" i="28"/>
  <c r="BU226" i="28"/>
  <c r="AF225" i="28"/>
  <c r="I212" i="27"/>
  <c r="I212" i="35"/>
  <c r="AF194" i="28"/>
  <c r="I178" i="34"/>
  <c r="AF178" i="28"/>
  <c r="I161" i="27"/>
  <c r="I161" i="35"/>
  <c r="AF179" i="28"/>
  <c r="I162" i="34"/>
  <c r="AF177" i="28"/>
  <c r="AF158" i="28"/>
  <c r="I139" i="27"/>
  <c r="I139" i="35"/>
  <c r="AF156" i="28"/>
  <c r="AF157" i="28"/>
  <c r="I138" i="27"/>
  <c r="I138" i="35"/>
  <c r="AF130" i="28"/>
  <c r="I109" i="27"/>
  <c r="I109" i="35"/>
  <c r="AF131" i="28"/>
  <c r="BI131" i="28"/>
  <c r="AF129" i="28"/>
  <c r="BI129" i="28"/>
  <c r="AF242" i="28"/>
  <c r="AF240" i="28"/>
  <c r="E113" i="27"/>
  <c r="E113" i="35"/>
  <c r="G108" i="27"/>
  <c r="G108" i="35"/>
  <c r="AS118" i="28"/>
  <c r="AS120" i="28"/>
  <c r="AS122" i="28"/>
  <c r="W207" i="28"/>
  <c r="W159" i="28"/>
  <c r="AW69" i="28"/>
  <c r="I43" i="34"/>
  <c r="AW74" i="28"/>
  <c r="I48" i="34"/>
  <c r="AR75" i="28"/>
  <c r="AS69" i="28"/>
  <c r="E43" i="34"/>
  <c r="AT74" i="28"/>
  <c r="F48" i="34"/>
  <c r="AY71" i="28"/>
  <c r="K45" i="34"/>
  <c r="AC110" i="28"/>
  <c r="AC108" i="28"/>
  <c r="AC106" i="28"/>
  <c r="AC229" i="28"/>
  <c r="AC225" i="28"/>
  <c r="F212" i="34"/>
  <c r="AC226" i="28"/>
  <c r="AU122" i="28"/>
  <c r="AU118" i="28"/>
  <c r="AU117" i="28"/>
  <c r="AU105" i="28"/>
  <c r="G82" i="34"/>
  <c r="AU98" i="28"/>
  <c r="G74" i="34"/>
  <c r="AU97" i="28"/>
  <c r="G73" i="34"/>
  <c r="AU96" i="28"/>
  <c r="G72" i="34"/>
  <c r="AU95" i="28"/>
  <c r="G71" i="34"/>
  <c r="AU94" i="28"/>
  <c r="G70" i="34"/>
  <c r="AU93" i="28"/>
  <c r="G69" i="34"/>
  <c r="AU218" i="28"/>
  <c r="AU217" i="28"/>
  <c r="AU215" i="28"/>
  <c r="AU213" i="28"/>
  <c r="AU203" i="28"/>
  <c r="AU201" i="28"/>
  <c r="AU120" i="28"/>
  <c r="AU109" i="28"/>
  <c r="G86" i="34"/>
  <c r="AU110" i="28"/>
  <c r="G87" i="34"/>
  <c r="AU108" i="28"/>
  <c r="G85" i="34"/>
  <c r="AU106" i="28"/>
  <c r="AU216" i="28"/>
  <c r="AU205" i="28"/>
  <c r="AD194" i="28"/>
  <c r="AA195" i="28"/>
  <c r="AB193" i="28"/>
  <c r="AF191" i="28"/>
  <c r="BI191" i="28"/>
  <c r="BU191" i="28"/>
  <c r="AF189" i="28"/>
  <c r="I173" i="34"/>
  <c r="AF190" i="28"/>
  <c r="BI190" i="28"/>
  <c r="BU190" i="28"/>
  <c r="AU229" i="28"/>
  <c r="AW227" i="28"/>
  <c r="AY230" i="28"/>
  <c r="AT229" i="28"/>
  <c r="AT227" i="28"/>
  <c r="AU225" i="28"/>
  <c r="AU226" i="28"/>
  <c r="AT230" i="28"/>
  <c r="AT228" i="28"/>
  <c r="AS227" i="28"/>
  <c r="AU230" i="28"/>
  <c r="AU228" i="28"/>
  <c r="AY225" i="28"/>
  <c r="AY226" i="28"/>
  <c r="AT225" i="28"/>
  <c r="AT194" i="28"/>
  <c r="AW192" i="28"/>
  <c r="AR195" i="28"/>
  <c r="AS194" i="28"/>
  <c r="AU191" i="28"/>
  <c r="AS190" i="28"/>
  <c r="AW189" i="28"/>
  <c r="AN5" i="28" a="1"/>
  <c r="AN5" i="28"/>
  <c r="AF93" i="28"/>
  <c r="I69" i="27"/>
  <c r="I69" i="35"/>
  <c r="BI9" i="28" a="1"/>
  <c r="BI9" i="28"/>
  <c r="AY70" i="28"/>
  <c r="K44" i="34"/>
  <c r="AS74" i="28"/>
  <c r="E48" i="34"/>
  <c r="AS73" i="28"/>
  <c r="E47" i="34"/>
  <c r="BQ66" i="28"/>
  <c r="BP75" i="28"/>
  <c r="AB97" i="28"/>
  <c r="BE97" i="28"/>
  <c r="BQ97" i="28" s="1"/>
  <c r="AC98" i="28"/>
  <c r="F74" i="27"/>
  <c r="AD93" i="28"/>
  <c r="G69" i="27"/>
  <c r="G69" i="35"/>
  <c r="AB96" i="28"/>
  <c r="BE96" i="28"/>
  <c r="AD97" i="28"/>
  <c r="BG97" i="28"/>
  <c r="BS97" i="28"/>
  <c r="AF94" i="28"/>
  <c r="I70" i="27"/>
  <c r="I70" i="35"/>
  <c r="AU69" i="28"/>
  <c r="G43" i="34"/>
  <c r="AS72" i="28"/>
  <c r="E46" i="34"/>
  <c r="AT69" i="28"/>
  <c r="F43" i="34"/>
  <c r="P66" i="28"/>
  <c r="O75" i="28"/>
  <c r="AC95" i="28"/>
  <c r="F71" i="27"/>
  <c r="F71" i="35"/>
  <c r="AD96" i="28"/>
  <c r="AF98" i="28"/>
  <c r="I74" i="27"/>
  <c r="I74" i="35"/>
  <c r="AB66" i="28"/>
  <c r="AC71" i="28"/>
  <c r="BJ39" i="28"/>
  <c r="BW39" i="28"/>
  <c r="BQ39" i="28"/>
  <c r="BH43" i="28"/>
  <c r="BE44" i="28"/>
  <c r="AT40" i="28"/>
  <c r="AV42" i="28"/>
  <c r="BJ41" i="28"/>
  <c r="BU39" i="28"/>
  <c r="BU42" i="28"/>
  <c r="AG42" i="28"/>
  <c r="BF44" i="28"/>
  <c r="AF41" i="28"/>
  <c r="AD39" i="28"/>
  <c r="AH39" i="28"/>
  <c r="BT42" i="28"/>
  <c r="BV44" i="28"/>
  <c r="AX40" i="28"/>
  <c r="BW42" i="28"/>
  <c r="BR44" i="28"/>
  <c r="AG40" i="28"/>
  <c r="BG41" i="28"/>
  <c r="BH41" i="28"/>
  <c r="AB43" i="28"/>
  <c r="AU42" i="28"/>
  <c r="AB39" i="28"/>
  <c r="AE68" i="28"/>
  <c r="AE140" i="28"/>
  <c r="AV200" i="28"/>
  <c r="AY238" i="28"/>
  <c r="AY239" i="28"/>
  <c r="AY142" i="28"/>
  <c r="AY141" i="28"/>
  <c r="AY167" i="28"/>
  <c r="AY168" i="28"/>
  <c r="AY178" i="28"/>
  <c r="AY177" i="28"/>
  <c r="AY181" i="28"/>
  <c r="AY190" i="28"/>
  <c r="AY191" i="28"/>
  <c r="AY192" i="28"/>
  <c r="AY193" i="28"/>
  <c r="AY202" i="28"/>
  <c r="AY201" i="28"/>
  <c r="AY214" i="28"/>
  <c r="AY213" i="28"/>
  <c r="AY216" i="28"/>
  <c r="AY229" i="28"/>
  <c r="AY110" i="28"/>
  <c r="K87" i="34"/>
  <c r="AY109" i="28"/>
  <c r="K86" i="34"/>
  <c r="AY117" i="28"/>
  <c r="AY118" i="28"/>
  <c r="AY119" i="28"/>
  <c r="AY120" i="28"/>
  <c r="AY121" i="28"/>
  <c r="AY122" i="28"/>
  <c r="BK55" i="28"/>
  <c r="BW80" i="28"/>
  <c r="V92" i="28"/>
  <c r="BW92" i="28"/>
  <c r="V104" i="28"/>
  <c r="BW104" i="28"/>
  <c r="V116" i="28"/>
  <c r="BW116" i="28"/>
  <c r="V128" i="28"/>
  <c r="BW128" i="28"/>
  <c r="V140" i="28"/>
  <c r="BK140" i="28"/>
  <c r="K152" i="28"/>
  <c r="BK152" i="28"/>
  <c r="K164" i="28"/>
  <c r="BK164" i="28"/>
  <c r="K176" i="28"/>
  <c r="AY176" i="28"/>
  <c r="AY188" i="28"/>
  <c r="AH200" i="28"/>
  <c r="BW200" i="28"/>
  <c r="V212" i="28"/>
  <c r="BW212" i="28"/>
  <c r="V224" i="28"/>
  <c r="BW224" i="28"/>
  <c r="V236" i="28"/>
  <c r="BW236" i="28"/>
  <c r="AY240" i="28"/>
  <c r="AY241" i="28"/>
  <c r="AY132" i="28"/>
  <c r="AY143" i="28"/>
  <c r="AY144" i="28"/>
  <c r="AY156" i="28"/>
  <c r="AY169" i="28"/>
  <c r="AY170" i="28"/>
  <c r="AY203" i="28"/>
  <c r="AY204" i="28"/>
  <c r="AY215" i="28"/>
  <c r="AY228" i="28"/>
  <c r="BW55" i="28"/>
  <c r="V68" i="28"/>
  <c r="AH92" i="28"/>
  <c r="AH104" i="28"/>
  <c r="AH116" i="28"/>
  <c r="AH128" i="28"/>
  <c r="BW140" i="28"/>
  <c r="V152" i="28"/>
  <c r="BW152" i="28"/>
  <c r="V164" i="28"/>
  <c r="BW164" i="28"/>
  <c r="BK176" i="28"/>
  <c r="K188" i="28"/>
  <c r="AH212" i="28"/>
  <c r="AH224" i="28"/>
  <c r="P52" i="28"/>
  <c r="O62" i="28"/>
  <c r="AN13" i="28" a="1"/>
  <c r="AN13" i="28"/>
  <c r="AS52" i="28"/>
  <c r="AS61" i="28"/>
  <c r="E35" i="34"/>
  <c r="S99" i="28"/>
  <c r="R99" i="28"/>
  <c r="V26" i="28"/>
  <c r="P28" i="28"/>
  <c r="V30" i="28"/>
  <c r="R30" i="28"/>
  <c r="S29" i="28"/>
  <c r="U31" i="28"/>
  <c r="Q27" i="28"/>
  <c r="T29" i="28"/>
  <c r="S75" i="28"/>
  <c r="R26" i="28"/>
  <c r="R27" i="28"/>
  <c r="S27" i="28"/>
  <c r="P75" i="28"/>
  <c r="W71" i="28"/>
  <c r="W75" i="28" s="1"/>
  <c r="R31" i="28"/>
  <c r="Q29" i="28"/>
  <c r="W59" i="28"/>
  <c r="Q26" i="28"/>
  <c r="U26" i="28"/>
  <c r="W56" i="28"/>
  <c r="V62" i="28"/>
  <c r="F230" i="27"/>
  <c r="F230" i="35"/>
  <c r="E230" i="34"/>
  <c r="BF240" i="28"/>
  <c r="BR240" i="28"/>
  <c r="I225" i="27"/>
  <c r="I225" i="35"/>
  <c r="F136" i="27"/>
  <c r="F136" i="35"/>
  <c r="BG166" i="28"/>
  <c r="BS166" i="28"/>
  <c r="G148" i="27"/>
  <c r="G148" i="35"/>
  <c r="G152" i="34"/>
  <c r="G152" i="27"/>
  <c r="G152" i="35"/>
  <c r="BE177" i="28"/>
  <c r="BQ177" i="28"/>
  <c r="E160" i="34"/>
  <c r="E162" i="27"/>
  <c r="E162" i="35"/>
  <c r="BE179" i="28"/>
  <c r="BQ179" i="28"/>
  <c r="E174" i="27"/>
  <c r="E174" i="35"/>
  <c r="E173" i="27"/>
  <c r="E173" i="35"/>
  <c r="E175" i="27"/>
  <c r="E175" i="35"/>
  <c r="BI193" i="28"/>
  <c r="BU193" i="28"/>
  <c r="I177" i="27"/>
  <c r="I177" i="35"/>
  <c r="BE203" i="28"/>
  <c r="BQ203" i="28"/>
  <c r="E188" i="27"/>
  <c r="E188" i="35"/>
  <c r="BF206" i="28"/>
  <c r="BR206" i="28"/>
  <c r="F191" i="34"/>
  <c r="E214" i="27"/>
  <c r="E214" i="35"/>
  <c r="E216" i="27"/>
  <c r="E216" i="35"/>
  <c r="BE229" i="28"/>
  <c r="BQ229" i="28"/>
  <c r="G95" i="34"/>
  <c r="G164" i="27"/>
  <c r="G164" i="35"/>
  <c r="BG181" i="28"/>
  <c r="BS181" i="28"/>
  <c r="G163" i="34"/>
  <c r="G213" i="34"/>
  <c r="G213" i="27"/>
  <c r="G213" i="35"/>
  <c r="G217" i="27"/>
  <c r="G217" i="35"/>
  <c r="G217" i="34"/>
  <c r="AK231" i="28"/>
  <c r="E228" i="34"/>
  <c r="BG239" i="28"/>
  <c r="BS239" i="28"/>
  <c r="E225" i="27"/>
  <c r="E225" i="35"/>
  <c r="G229" i="27"/>
  <c r="G229" i="35"/>
  <c r="I226" i="27"/>
  <c r="I226" i="35"/>
  <c r="BF131" i="28"/>
  <c r="BR131" i="28"/>
  <c r="BG131" i="28"/>
  <c r="BS131" i="28"/>
  <c r="F109" i="27"/>
  <c r="F109" i="35"/>
  <c r="BE132" i="28"/>
  <c r="BQ132" i="28"/>
  <c r="G109" i="34"/>
  <c r="E124" i="34"/>
  <c r="BE143" i="28"/>
  <c r="BQ143" i="28"/>
  <c r="F126" i="34"/>
  <c r="BE141" i="28"/>
  <c r="BQ141" i="28"/>
  <c r="F135" i="34"/>
  <c r="BE156" i="28"/>
  <c r="BQ156" i="28"/>
  <c r="G134" i="27"/>
  <c r="G134" i="35"/>
  <c r="G148" i="34"/>
  <c r="BG165" i="28"/>
  <c r="BS165" i="28"/>
  <c r="E162" i="34"/>
  <c r="G176" i="27"/>
  <c r="G176" i="35"/>
  <c r="BE189" i="28"/>
  <c r="BQ189" i="28"/>
  <c r="F191" i="27"/>
  <c r="F191" i="35"/>
  <c r="E191" i="34"/>
  <c r="I73" i="27"/>
  <c r="I73" i="35"/>
  <c r="J31" i="28"/>
  <c r="E27" i="28"/>
  <c r="J29" i="28"/>
  <c r="F28" i="28"/>
  <c r="E99" i="28"/>
  <c r="F30" i="28"/>
  <c r="J27" i="28"/>
  <c r="F26" i="28"/>
  <c r="I31" i="28"/>
  <c r="L69" i="28"/>
  <c r="K75" i="28"/>
  <c r="E26" i="28"/>
  <c r="G27" i="28"/>
  <c r="G29" i="28"/>
  <c r="H252" i="28"/>
  <c r="AB252" i="28" s="1"/>
  <c r="F62" i="28"/>
  <c r="E252" i="28"/>
  <c r="E251" i="28"/>
  <c r="L58" i="28"/>
  <c r="H253" i="28"/>
  <c r="AB253" i="28" s="1"/>
  <c r="AK207" i="28"/>
  <c r="AL205" i="28"/>
  <c r="AG205" i="28"/>
  <c r="AK111" i="28"/>
  <c r="AK219" i="28"/>
  <c r="J139" i="28"/>
  <c r="AG139" i="28"/>
  <c r="J235" i="28"/>
  <c r="AG235" i="28"/>
  <c r="J151" i="28"/>
  <c r="AG151" i="28"/>
  <c r="BV39" i="28"/>
  <c r="BJ42" i="28"/>
  <c r="AX42" i="28"/>
  <c r="BW44" i="28"/>
  <c r="BT43" i="28"/>
  <c r="BS43" i="28"/>
  <c r="BS41" i="28"/>
  <c r="BH42" i="28"/>
  <c r="BG40" i="28"/>
  <c r="BF42" i="28"/>
  <c r="BK39" i="28"/>
  <c r="AC43" i="28"/>
  <c r="AW44" i="28"/>
  <c r="S41" i="28"/>
  <c r="AX44" i="28"/>
  <c r="BT44" i="28"/>
  <c r="BT41" i="28"/>
  <c r="AH43" i="28"/>
  <c r="AC40" i="28"/>
  <c r="AE43" i="28"/>
  <c r="AY43" i="28"/>
  <c r="AU40" i="28"/>
  <c r="AW39" i="28"/>
  <c r="U43" i="28"/>
  <c r="P42" i="28"/>
  <c r="P39" i="28"/>
  <c r="J43" i="28"/>
  <c r="F40" i="28"/>
  <c r="G41" i="28"/>
  <c r="H42" i="28"/>
  <c r="I43" i="28"/>
  <c r="J44" i="28"/>
  <c r="E39" i="28"/>
  <c r="K40" i="28"/>
  <c r="E42" i="28"/>
  <c r="F43" i="28"/>
  <c r="G44" i="28"/>
  <c r="H39" i="28"/>
  <c r="R43" i="28"/>
  <c r="T42" i="28"/>
  <c r="S42" i="28"/>
  <c r="R40" i="28"/>
  <c r="R42" i="28"/>
  <c r="R44" i="28"/>
  <c r="U41" i="28"/>
  <c r="AY39" i="28"/>
  <c r="AS41" i="28"/>
  <c r="AU39" i="28"/>
  <c r="AW41" i="28"/>
  <c r="AT43" i="28"/>
  <c r="H40" i="28"/>
  <c r="I41" i="28"/>
  <c r="J42" i="28"/>
  <c r="K43" i="28"/>
  <c r="K39" i="28"/>
  <c r="E40" i="28"/>
  <c r="F41" i="28"/>
  <c r="G42" i="28"/>
  <c r="H43" i="28"/>
  <c r="I44" i="28"/>
  <c r="F39" i="28"/>
  <c r="L39" i="28" s="1"/>
  <c r="U39" i="28"/>
  <c r="S39" i="28"/>
  <c r="Q39" i="28"/>
  <c r="U42" i="28"/>
  <c r="T40" i="28"/>
  <c r="P44" i="28"/>
  <c r="V43" i="28"/>
  <c r="S44" i="28"/>
  <c r="U40" i="28"/>
  <c r="V40" i="28"/>
  <c r="V42" i="28"/>
  <c r="V44" i="28"/>
  <c r="Q43" i="28"/>
  <c r="Q42" i="28"/>
  <c r="AS44" i="28"/>
  <c r="AS42" i="28"/>
  <c r="AV39" i="28"/>
  <c r="AU44" i="28"/>
  <c r="F42" i="28"/>
  <c r="H44" i="28"/>
  <c r="I40" i="28"/>
  <c r="K42" i="28"/>
  <c r="J39" i="28"/>
  <c r="R39" i="28"/>
  <c r="V41" i="28"/>
  <c r="T44" i="28"/>
  <c r="T41" i="28"/>
  <c r="Q41" i="28"/>
  <c r="E41" i="28"/>
  <c r="G43" i="28"/>
  <c r="G39" i="28"/>
  <c r="J41" i="28"/>
  <c r="E44" i="28"/>
  <c r="V39" i="28"/>
  <c r="Q44" i="28"/>
  <c r="P40" i="28"/>
  <c r="S43" i="28"/>
  <c r="W43" i="28" s="1"/>
  <c r="T43" i="28"/>
  <c r="Q40" i="28"/>
  <c r="AT39" i="28"/>
  <c r="AW43" i="28"/>
  <c r="AY40" i="28"/>
  <c r="AV41" i="28"/>
  <c r="AE40" i="28"/>
  <c r="AE42" i="28"/>
  <c r="AC44" i="28"/>
  <c r="AH40" i="28"/>
  <c r="AH41" i="28"/>
  <c r="AH42" i="28"/>
  <c r="AD43" i="28"/>
  <c r="AF39" i="28"/>
  <c r="AB40" i="28"/>
  <c r="AF40" i="28"/>
  <c r="AB42" i="28"/>
  <c r="AD44" i="28"/>
  <c r="F44" i="28"/>
  <c r="L44" i="28" s="1"/>
  <c r="I42" i="28"/>
  <c r="R41" i="28"/>
  <c r="AS43" i="28"/>
  <c r="AW40" i="28"/>
  <c r="AY44" i="28"/>
  <c r="AU41" i="28"/>
  <c r="AY42" i="28"/>
  <c r="AU43" i="28"/>
  <c r="AD40" i="28"/>
  <c r="AB44" i="28"/>
  <c r="AF44" i="28"/>
  <c r="AE44" i="28"/>
  <c r="AF42" i="28"/>
  <c r="BE41" i="28"/>
  <c r="BI39" i="28"/>
  <c r="BF39" i="28"/>
  <c r="BL39" i="28" s="1"/>
  <c r="BI42" i="28"/>
  <c r="BK41" i="28"/>
  <c r="BI41" i="28"/>
  <c r="BG42" i="28"/>
  <c r="BH40" i="28"/>
  <c r="BH45" i="28" s="1"/>
  <c r="AX43" i="28"/>
  <c r="AG43" i="28"/>
  <c r="BQ43" i="28"/>
  <c r="BU44" i="28"/>
  <c r="K41" i="28"/>
  <c r="G40" i="28"/>
  <c r="K44" i="28"/>
  <c r="T39" i="28"/>
  <c r="P41" i="28"/>
  <c r="AS39" i="28"/>
  <c r="AW42" i="28"/>
  <c r="AT41" i="28"/>
  <c r="AY41" i="28"/>
  <c r="AV44" i="28"/>
  <c r="AC41" i="28"/>
  <c r="AF43" i="28"/>
  <c r="AD41" i="28"/>
  <c r="AE39" i="28"/>
  <c r="AC42" i="28"/>
  <c r="AH44" i="28"/>
  <c r="BV43" i="28"/>
  <c r="BS39" i="28"/>
  <c r="BS40" i="28"/>
  <c r="BR40" i="28"/>
  <c r="BR43" i="28"/>
  <c r="AX39" i="28"/>
  <c r="BI44" i="28"/>
  <c r="BH44" i="28"/>
  <c r="AE41" i="28"/>
  <c r="AV40" i="28"/>
  <c r="S40" i="28"/>
  <c r="E43" i="28"/>
  <c r="BV41" i="28"/>
  <c r="BJ43" i="28"/>
  <c r="BT39" i="28"/>
  <c r="BT45" i="28" s="1"/>
  <c r="BT46" i="28" s="1"/>
  <c r="BS44" i="28"/>
  <c r="BW40" i="28"/>
  <c r="BQ41" i="28"/>
  <c r="BU40" i="28"/>
  <c r="BQ42" i="28"/>
  <c r="AG39" i="28"/>
  <c r="BF40" i="28"/>
  <c r="BI43" i="28"/>
  <c r="BK40" i="28"/>
  <c r="BK43" i="28"/>
  <c r="BF43" i="28"/>
  <c r="BG39" i="28"/>
  <c r="BE40" i="28"/>
  <c r="BV40" i="28"/>
  <c r="BJ40" i="28"/>
  <c r="AX41" i="28"/>
  <c r="AG44" i="28"/>
  <c r="BU43" i="28"/>
  <c r="BR39" i="28"/>
  <c r="BR42" i="28"/>
  <c r="BU41" i="28"/>
  <c r="BT40" i="28"/>
  <c r="BQ44" i="28"/>
  <c r="BW41" i="28"/>
  <c r="BS42" i="28"/>
  <c r="BQ40" i="28"/>
  <c r="AG41" i="28"/>
  <c r="BJ44" i="28"/>
  <c r="BI40" i="28"/>
  <c r="BG44" i="28"/>
  <c r="BK42" i="28"/>
  <c r="BG43" i="28"/>
  <c r="BK44" i="28"/>
  <c r="BH39" i="28"/>
  <c r="BE42" i="28"/>
  <c r="BL42" i="28" s="1"/>
  <c r="BE43" i="28"/>
  <c r="AB41" i="28"/>
  <c r="AD42" i="28"/>
  <c r="AC39" i="28"/>
  <c r="AT42" i="28"/>
  <c r="AV43" i="28"/>
  <c r="AT44" i="28"/>
  <c r="AS40" i="28"/>
  <c r="H41" i="28"/>
  <c r="AF70" i="28"/>
  <c r="AD69" i="28"/>
  <c r="G43" i="27"/>
  <c r="G43" i="35"/>
  <c r="AF69" i="28"/>
  <c r="AD72" i="28"/>
  <c r="AC73" i="28"/>
  <c r="AB71" i="28"/>
  <c r="D49" i="27"/>
  <c r="D39" i="32"/>
  <c r="AN14" i="28" a="1"/>
  <c r="AN14" i="28"/>
  <c r="AN16" i="28" a="1"/>
  <c r="AN16" i="28"/>
  <c r="AN6" i="28" a="1"/>
  <c r="AN6" i="28"/>
  <c r="BE78" i="28"/>
  <c r="BD87" i="28"/>
  <c r="P78" i="28"/>
  <c r="O87" i="28"/>
  <c r="AF96" i="28"/>
  <c r="AD95" i="28"/>
  <c r="AC93" i="28"/>
  <c r="AC97" i="28"/>
  <c r="BF97" i="28"/>
  <c r="BR97" i="28"/>
  <c r="AB95" i="28"/>
  <c r="AF95" i="28"/>
  <c r="AD94" i="28"/>
  <c r="G70" i="27"/>
  <c r="AD98" i="28"/>
  <c r="AC96" i="28"/>
  <c r="AB94" i="28"/>
  <c r="AB98" i="28"/>
  <c r="AB78" i="28"/>
  <c r="AS78" i="28"/>
  <c r="E78" i="28"/>
  <c r="D87" i="28"/>
  <c r="AW71" i="28"/>
  <c r="I45" i="34"/>
  <c r="AW70" i="28"/>
  <c r="I44" i="34"/>
  <c r="AY73" i="28"/>
  <c r="AT71" i="28"/>
  <c r="F45" i="34"/>
  <c r="AY74" i="28"/>
  <c r="K48" i="34"/>
  <c r="AY72" i="28"/>
  <c r="K46" i="34"/>
  <c r="AU71" i="28"/>
  <c r="AS70" i="28"/>
  <c r="E44" i="34"/>
  <c r="AW73" i="28"/>
  <c r="I47" i="34"/>
  <c r="AW72" i="28"/>
  <c r="I46" i="34"/>
  <c r="AU73" i="28"/>
  <c r="G47" i="34"/>
  <c r="AT70" i="28"/>
  <c r="AU74" i="28"/>
  <c r="G48" i="34"/>
  <c r="AU72" i="28"/>
  <c r="G46" i="34"/>
  <c r="AS71" i="28"/>
  <c r="E45" i="34"/>
  <c r="AY69" i="28"/>
  <c r="K43" i="34"/>
  <c r="AN3" i="28" a="1"/>
  <c r="AN3" i="28"/>
  <c r="AN11" i="28" a="1"/>
  <c r="AN11" i="28"/>
  <c r="AN4" i="28" a="1"/>
  <c r="AN4" i="28"/>
  <c r="AN15" i="28" a="1"/>
  <c r="AN15" i="28"/>
  <c r="AN7" i="28" a="1"/>
  <c r="AN7" i="28"/>
  <c r="AN12" i="28" a="1"/>
  <c r="AN12" i="28"/>
  <c r="AN17" i="28" a="1"/>
  <c r="AN17" i="28"/>
  <c r="AN18" i="28" a="1"/>
  <c r="AN18" i="28"/>
  <c r="AN8" i="28" a="1"/>
  <c r="AN8" i="28"/>
  <c r="AN10" i="28" a="1"/>
  <c r="AN10" i="28"/>
  <c r="AN9" i="28" a="1"/>
  <c r="AN9" i="28"/>
  <c r="BQ52" i="28"/>
  <c r="BP62" i="28"/>
  <c r="AB52" i="28"/>
  <c r="BT80" i="28"/>
  <c r="AV80" i="28"/>
  <c r="S80" i="28"/>
  <c r="BH68" i="28"/>
  <c r="S68" i="28"/>
  <c r="AR6" i="28"/>
  <c r="BT236" i="28"/>
  <c r="AV236" i="28"/>
  <c r="S236" i="28"/>
  <c r="BH224" i="28"/>
  <c r="AE224" i="28"/>
  <c r="H224" i="28"/>
  <c r="BT212" i="28"/>
  <c r="AV212" i="28"/>
  <c r="S212" i="28"/>
  <c r="BH200" i="28"/>
  <c r="AE200" i="28"/>
  <c r="H200" i="28"/>
  <c r="BT188" i="28"/>
  <c r="AV188" i="28"/>
  <c r="S188" i="28"/>
  <c r="BH176" i="28"/>
  <c r="AE176" i="28"/>
  <c r="H176" i="28"/>
  <c r="BT164" i="28"/>
  <c r="AV164" i="28"/>
  <c r="S164" i="28"/>
  <c r="BH152" i="28"/>
  <c r="AE152" i="28"/>
  <c r="H152" i="28"/>
  <c r="BT140" i="28"/>
  <c r="AV140" i="28"/>
  <c r="S140" i="28"/>
  <c r="BH128" i="28"/>
  <c r="AE128" i="28"/>
  <c r="H128" i="28"/>
  <c r="BT116" i="28"/>
  <c r="AV116" i="28"/>
  <c r="S116" i="28"/>
  <c r="H236" i="28"/>
  <c r="BT224" i="28"/>
  <c r="BH212" i="28"/>
  <c r="S200" i="28"/>
  <c r="H188" i="28"/>
  <c r="BT176" i="28"/>
  <c r="BH164" i="28"/>
  <c r="S152" i="28"/>
  <c r="H140" i="28"/>
  <c r="BT128" i="28"/>
  <c r="BH116" i="28"/>
  <c r="BH104" i="28"/>
  <c r="AE104" i="28"/>
  <c r="H104" i="28"/>
  <c r="BT92" i="28"/>
  <c r="AV92" i="28"/>
  <c r="S92" i="28"/>
  <c r="BT68" i="28"/>
  <c r="AV224" i="28"/>
  <c r="AE212" i="28"/>
  <c r="AV176" i="28"/>
  <c r="AE164" i="28"/>
  <c r="AV128" i="28"/>
  <c r="AE116" i="28"/>
  <c r="AE80" i="28"/>
  <c r="H68" i="28"/>
  <c r="BH55" i="28"/>
  <c r="S55" i="28"/>
  <c r="BH236" i="28"/>
  <c r="AV152" i="28"/>
  <c r="BH140" i="28"/>
  <c r="BH80" i="28"/>
  <c r="AV55" i="28"/>
  <c r="S224" i="28"/>
  <c r="AE188" i="28"/>
  <c r="H164" i="28"/>
  <c r="BT152" i="28"/>
  <c r="S128" i="28"/>
  <c r="S104" i="28"/>
  <c r="H92" i="28"/>
  <c r="BT55" i="28"/>
  <c r="AE236" i="28"/>
  <c r="AV104" i="28"/>
  <c r="BH92" i="28"/>
  <c r="H55" i="28"/>
  <c r="H116" i="28"/>
  <c r="BT104" i="28"/>
  <c r="AV68" i="28"/>
  <c r="AE55" i="28"/>
  <c r="H212" i="28"/>
  <c r="BT200" i="28"/>
  <c r="AE92" i="28"/>
  <c r="BI4" i="28" a="1"/>
  <c r="BI4" i="28"/>
  <c r="BI6" i="28" a="1"/>
  <c r="BI6" i="28"/>
  <c r="BI8" i="28" a="1"/>
  <c r="BI8" i="28"/>
  <c r="BI7" i="28" a="1"/>
  <c r="BI7" i="28"/>
  <c r="BI5" i="28" a="1"/>
  <c r="BI5" i="28"/>
  <c r="BI3" i="28" a="1"/>
  <c r="BI3" i="28"/>
  <c r="AH55" i="28"/>
  <c r="BK80" i="28"/>
  <c r="AH80" i="28"/>
  <c r="K80" i="28"/>
  <c r="BW68" i="28"/>
  <c r="AY68" i="28"/>
  <c r="K68" i="28"/>
  <c r="E227" i="27"/>
  <c r="BE239" i="28"/>
  <c r="E227" i="34"/>
  <c r="AB243" i="28"/>
  <c r="E229" i="34"/>
  <c r="E229" i="27"/>
  <c r="BE241" i="28"/>
  <c r="BQ241" i="28"/>
  <c r="G230" i="34"/>
  <c r="BG242" i="28"/>
  <c r="BS242" i="28"/>
  <c r="G230" i="27"/>
  <c r="G230" i="35"/>
  <c r="E110" i="34"/>
  <c r="BE131" i="28"/>
  <c r="E110" i="27"/>
  <c r="E110" i="35"/>
  <c r="BF132" i="28"/>
  <c r="BR132" i="28"/>
  <c r="F111" i="34"/>
  <c r="F111" i="27"/>
  <c r="AC135" i="28"/>
  <c r="F112" i="27"/>
  <c r="F112" i="35"/>
  <c r="BF133" i="28"/>
  <c r="F112" i="34"/>
  <c r="F121" i="34"/>
  <c r="F125" i="34"/>
  <c r="BR157" i="28"/>
  <c r="BR201" i="28"/>
  <c r="BF237" i="28"/>
  <c r="F225" i="34"/>
  <c r="AC243" i="28"/>
  <c r="F225" i="27"/>
  <c r="BG240" i="28"/>
  <c r="G228" i="27"/>
  <c r="G228" i="35"/>
  <c r="G228" i="34"/>
  <c r="E108" i="34"/>
  <c r="BE129" i="28"/>
  <c r="E108" i="27"/>
  <c r="AB135" i="28"/>
  <c r="AK135" i="28"/>
  <c r="E109" i="34"/>
  <c r="E109" i="27"/>
  <c r="E109" i="35"/>
  <c r="BE130" i="28"/>
  <c r="BQ130" i="28"/>
  <c r="F113" i="34"/>
  <c r="BF134" i="28"/>
  <c r="F113" i="27"/>
  <c r="F113" i="35"/>
  <c r="F122" i="27"/>
  <c r="F122" i="35"/>
  <c r="F123" i="34"/>
  <c r="BI145" i="28"/>
  <c r="BU145" i="28"/>
  <c r="I125" i="34"/>
  <c r="I125" i="27"/>
  <c r="I125" i="35"/>
  <c r="E178" i="35"/>
  <c r="BR130" i="28"/>
  <c r="G225" i="27"/>
  <c r="G225" i="34"/>
  <c r="AD243" i="28"/>
  <c r="G226" i="27"/>
  <c r="G226" i="35"/>
  <c r="BG238" i="28"/>
  <c r="BS238" i="28"/>
  <c r="BI239" i="28"/>
  <c r="BU239" i="28"/>
  <c r="I227" i="27"/>
  <c r="I227" i="35"/>
  <c r="BI241" i="28"/>
  <c r="BU241" i="28"/>
  <c r="I229" i="27"/>
  <c r="I229" i="35"/>
  <c r="BF239" i="28"/>
  <c r="BR239" i="28"/>
  <c r="F227" i="27"/>
  <c r="F227" i="35"/>
  <c r="F227" i="34"/>
  <c r="F229" i="27"/>
  <c r="F229" i="35"/>
  <c r="BF241" i="28"/>
  <c r="BR241" i="28"/>
  <c r="BG133" i="28"/>
  <c r="BS133" i="28"/>
  <c r="G112" i="34"/>
  <c r="G111" i="27"/>
  <c r="G111" i="35"/>
  <c r="AD135" i="28"/>
  <c r="G111" i="34"/>
  <c r="G113" i="34"/>
  <c r="BG134" i="28"/>
  <c r="BS134" i="28"/>
  <c r="AU159" i="28"/>
  <c r="I136" i="34"/>
  <c r="I136" i="27"/>
  <c r="I136" i="35"/>
  <c r="G138" i="27"/>
  <c r="G138" i="35"/>
  <c r="BG157" i="28"/>
  <c r="BS157" i="28"/>
  <c r="G139" i="34"/>
  <c r="AT171" i="28"/>
  <c r="E149" i="34"/>
  <c r="BF168" i="28"/>
  <c r="BR168" i="28"/>
  <c r="F161" i="34"/>
  <c r="F160" i="27"/>
  <c r="F160" i="35"/>
  <c r="BF177" i="28"/>
  <c r="F162" i="27"/>
  <c r="BF179" i="28"/>
  <c r="F162" i="34"/>
  <c r="I163" i="34"/>
  <c r="AC195" i="28"/>
  <c r="F173" i="27"/>
  <c r="BF189" i="28"/>
  <c r="F175" i="34"/>
  <c r="F175" i="27"/>
  <c r="BF190" i="28"/>
  <c r="F174" i="34"/>
  <c r="E176" i="27"/>
  <c r="F176" i="27"/>
  <c r="F176" i="35"/>
  <c r="BF192" i="28"/>
  <c r="BR192" i="28"/>
  <c r="BI194" i="28"/>
  <c r="BU194" i="28"/>
  <c r="F186" i="27"/>
  <c r="F186" i="34"/>
  <c r="F190" i="34"/>
  <c r="BF205" i="28"/>
  <c r="BR205" i="28"/>
  <c r="F190" i="27"/>
  <c r="F190" i="35"/>
  <c r="I190" i="34"/>
  <c r="F199" i="27"/>
  <c r="F199" i="34"/>
  <c r="BF213" i="28"/>
  <c r="G226" i="34"/>
  <c r="I227" i="34"/>
  <c r="BF202" i="28"/>
  <c r="BR202" i="28"/>
  <c r="E134" i="34"/>
  <c r="E136" i="34"/>
  <c r="BE154" i="28"/>
  <c r="E135" i="34"/>
  <c r="F138" i="27"/>
  <c r="F138" i="34"/>
  <c r="AU171" i="28"/>
  <c r="BI165" i="28"/>
  <c r="I147" i="34"/>
  <c r="I149" i="34"/>
  <c r="BI167" i="28"/>
  <c r="BI166" i="28"/>
  <c r="BU166" i="28"/>
  <c r="I148" i="27"/>
  <c r="I148" i="35"/>
  <c r="BI168" i="28"/>
  <c r="BU168" i="28"/>
  <c r="I150" i="34"/>
  <c r="I152" i="27"/>
  <c r="I152" i="35"/>
  <c r="I152" i="34"/>
  <c r="G151" i="34"/>
  <c r="G151" i="27"/>
  <c r="BG169" i="28"/>
  <c r="G160" i="27"/>
  <c r="G160" i="35"/>
  <c r="G161" i="34"/>
  <c r="BE180" i="28"/>
  <c r="E163" i="27"/>
  <c r="E163" i="34"/>
  <c r="BE182" i="28"/>
  <c r="E165" i="27"/>
  <c r="E165" i="35"/>
  <c r="E165" i="34"/>
  <c r="G174" i="34"/>
  <c r="G174" i="27"/>
  <c r="G174" i="35"/>
  <c r="BG191" i="28"/>
  <c r="BS191" i="28"/>
  <c r="G175" i="34"/>
  <c r="I176" i="34"/>
  <c r="F178" i="27"/>
  <c r="F178" i="35"/>
  <c r="F178" i="34"/>
  <c r="BE194" i="28"/>
  <c r="BQ194" i="28"/>
  <c r="E178" i="34"/>
  <c r="G187" i="34"/>
  <c r="G187" i="27"/>
  <c r="G187" i="35"/>
  <c r="BG202" i="28"/>
  <c r="BS202" i="28"/>
  <c r="G191" i="27"/>
  <c r="G191" i="35"/>
  <c r="BG206" i="28"/>
  <c r="BS206" i="28"/>
  <c r="G191" i="34"/>
  <c r="F200" i="34"/>
  <c r="F200" i="27"/>
  <c r="F200" i="35"/>
  <c r="E212" i="27"/>
  <c r="E212" i="35"/>
  <c r="BE225" i="28"/>
  <c r="BQ225" i="28"/>
  <c r="E212" i="34"/>
  <c r="I213" i="27"/>
  <c r="I213" i="35"/>
  <c r="BI230" i="28"/>
  <c r="BU230" i="28"/>
  <c r="BI105" i="28"/>
  <c r="I82" i="27"/>
  <c r="G97" i="34"/>
  <c r="E100" i="34"/>
  <c r="BG237" i="28"/>
  <c r="BG132" i="28"/>
  <c r="BS132" i="28"/>
  <c r="E135" i="27"/>
  <c r="E134" i="27"/>
  <c r="E134" i="35"/>
  <c r="F174" i="27"/>
  <c r="BG190" i="28"/>
  <c r="I190" i="27"/>
  <c r="I190" i="35"/>
  <c r="I69" i="34"/>
  <c r="E215" i="27"/>
  <c r="E215" i="35"/>
  <c r="E84" i="27"/>
  <c r="E213" i="27"/>
  <c r="BE230" i="28"/>
  <c r="BQ230" i="28"/>
  <c r="E217" i="27"/>
  <c r="E217" i="35"/>
  <c r="E217" i="34"/>
  <c r="P2" i="10"/>
  <c r="BI122" i="28"/>
  <c r="BU122" i="28"/>
  <c r="I100" i="27"/>
  <c r="I100" i="35"/>
  <c r="BF98" i="28"/>
  <c r="F70" i="27"/>
  <c r="BF94" i="28"/>
  <c r="I100" i="34"/>
  <c r="F82" i="34"/>
  <c r="AT111" i="28"/>
  <c r="BQ146" i="28"/>
  <c r="BS155" i="28"/>
  <c r="I147" i="35"/>
  <c r="BQ238" i="28"/>
  <c r="BS241" i="28"/>
  <c r="F71" i="34"/>
  <c r="BG110" i="28"/>
  <c r="BS110" i="28"/>
  <c r="BI154" i="28"/>
  <c r="I134" i="34"/>
  <c r="BG178" i="28"/>
  <c r="BS178" i="28"/>
  <c r="G85" i="27"/>
  <c r="G186" i="27"/>
  <c r="G186" i="35"/>
  <c r="AD171" i="28"/>
  <c r="F139" i="27"/>
  <c r="F139" i="35"/>
  <c r="G137" i="27"/>
  <c r="G137" i="35"/>
  <c r="I135" i="34"/>
  <c r="BE169" i="28"/>
  <c r="BQ169" i="28"/>
  <c r="AC123" i="28"/>
  <c r="BF203" i="28"/>
  <c r="BR203" i="28"/>
  <c r="E138" i="34"/>
  <c r="E151" i="27"/>
  <c r="E151" i="35"/>
  <c r="BE226" i="28"/>
  <c r="G97" i="27"/>
  <c r="G97" i="35"/>
  <c r="BG158" i="28"/>
  <c r="BS158" i="28"/>
  <c r="AW219" i="28"/>
  <c r="BG189" i="28"/>
  <c r="E203" i="34"/>
  <c r="E190" i="34"/>
  <c r="BG204" i="28"/>
  <c r="G188" i="27"/>
  <c r="G188" i="35"/>
  <c r="G177" i="34"/>
  <c r="BF178" i="28"/>
  <c r="BR178" i="28"/>
  <c r="AD159" i="28"/>
  <c r="BI130" i="28"/>
  <c r="BU130" i="28"/>
  <c r="BF142" i="28"/>
  <c r="BR142" i="28"/>
  <c r="G135" i="27"/>
  <c r="G135" i="35"/>
  <c r="G165" i="27"/>
  <c r="G165" i="35"/>
  <c r="BE120" i="28"/>
  <c r="BQ120" i="28"/>
  <c r="BE191" i="28"/>
  <c r="BQ191" i="28"/>
  <c r="BE178" i="28"/>
  <c r="BQ178" i="28"/>
  <c r="AW195" i="28"/>
  <c r="AS231" i="28"/>
  <c r="BA231" i="28"/>
  <c r="AW231" i="28"/>
  <c r="AS183" i="28"/>
  <c r="BA183" i="28"/>
  <c r="BB178" i="28"/>
  <c r="AX178" i="28"/>
  <c r="AW183" i="28"/>
  <c r="BE108" i="28"/>
  <c r="BQ108" i="28"/>
  <c r="G83" i="27"/>
  <c r="G83" i="35"/>
  <c r="I215" i="27"/>
  <c r="I215" i="35"/>
  <c r="F137" i="27"/>
  <c r="F203" i="27"/>
  <c r="F203" i="35"/>
  <c r="BF105" i="28"/>
  <c r="BR105" i="28"/>
  <c r="AW171" i="28"/>
  <c r="AT207" i="28"/>
  <c r="F215" i="34"/>
  <c r="E190" i="27"/>
  <c r="E190" i="35"/>
  <c r="F137" i="34"/>
  <c r="BF181" i="28"/>
  <c r="BR181" i="28"/>
  <c r="G190" i="27"/>
  <c r="G190" i="35"/>
  <c r="AW111" i="28"/>
  <c r="E96" i="27"/>
  <c r="E96" i="35"/>
  <c r="BF228" i="28"/>
  <c r="BR228" i="28"/>
  <c r="E202" i="34"/>
  <c r="BG203" i="28"/>
  <c r="BS203" i="28"/>
  <c r="BG193" i="28"/>
  <c r="F164" i="34"/>
  <c r="BF109" i="28"/>
  <c r="BR109" i="28"/>
  <c r="F217" i="27"/>
  <c r="F217" i="35"/>
  <c r="BE216" i="28"/>
  <c r="BQ216" i="28"/>
  <c r="BG201" i="28"/>
  <c r="BG207" i="28"/>
  <c r="AC159" i="28"/>
  <c r="I108" i="27"/>
  <c r="I108" i="35"/>
  <c r="F188" i="27"/>
  <c r="F188" i="35"/>
  <c r="G122" i="34"/>
  <c r="BF145" i="28"/>
  <c r="BR145" i="28"/>
  <c r="AB231" i="28"/>
  <c r="F134" i="27"/>
  <c r="F134" i="35"/>
  <c r="F134" i="34"/>
  <c r="BE93" i="28"/>
  <c r="BQ93" i="28"/>
  <c r="AU195" i="28"/>
  <c r="BG167" i="28"/>
  <c r="BS167" i="28"/>
  <c r="BE204" i="28"/>
  <c r="BQ204" i="28"/>
  <c r="AW207" i="28"/>
  <c r="AW159" i="28"/>
  <c r="AW123" i="28"/>
  <c r="G153" i="34"/>
  <c r="AB159" i="28"/>
  <c r="AT219" i="28"/>
  <c r="AT123" i="28"/>
  <c r="BF230" i="28"/>
  <c r="BR230" i="28"/>
  <c r="BF158" i="28"/>
  <c r="BR158" i="28"/>
  <c r="BE215" i="28"/>
  <c r="BQ215" i="28"/>
  <c r="G189" i="27"/>
  <c r="G192" i="27"/>
  <c r="AC231" i="28"/>
  <c r="E203" i="27"/>
  <c r="E203" i="35"/>
  <c r="AD207" i="28"/>
  <c r="BI182" i="28"/>
  <c r="BU182" i="28"/>
  <c r="BG156" i="28"/>
  <c r="BS156" i="28"/>
  <c r="BG143" i="28"/>
  <c r="BS143" i="28"/>
  <c r="G149" i="27"/>
  <c r="G149" i="35"/>
  <c r="E98" i="27"/>
  <c r="E98" i="35"/>
  <c r="E82" i="27"/>
  <c r="E82" i="35"/>
  <c r="BE227" i="28"/>
  <c r="BQ227" i="28"/>
  <c r="E161" i="27"/>
  <c r="E161" i="35"/>
  <c r="AU147" i="28"/>
  <c r="BG153" i="28"/>
  <c r="BS153" i="28"/>
  <c r="E189" i="27"/>
  <c r="E189" i="35"/>
  <c r="BE157" i="28"/>
  <c r="BQ157" i="28"/>
  <c r="AT135" i="28"/>
  <c r="AW243" i="28"/>
  <c r="AT159" i="28"/>
  <c r="L171" i="28"/>
  <c r="L159" i="28"/>
  <c r="L123" i="28"/>
  <c r="L243" i="28"/>
  <c r="AL230" i="28"/>
  <c r="AG230" i="28"/>
  <c r="J217" i="27"/>
  <c r="J217" i="35"/>
  <c r="L231" i="28"/>
  <c r="AW135" i="28"/>
  <c r="F96" i="34"/>
  <c r="BI107" i="28"/>
  <c r="BU107" i="28"/>
  <c r="I213" i="34"/>
  <c r="G160" i="34"/>
  <c r="G166" i="34"/>
  <c r="F150" i="27"/>
  <c r="F150" i="35"/>
  <c r="AB195" i="28"/>
  <c r="AK195" i="28"/>
  <c r="AL190" i="28"/>
  <c r="AG190" i="28"/>
  <c r="BJ190" i="28"/>
  <c r="BV190" i="28"/>
  <c r="AS135" i="28"/>
  <c r="BA135" i="28"/>
  <c r="BB131" i="28"/>
  <c r="AX131" i="28"/>
  <c r="L147" i="28"/>
  <c r="G216" i="34"/>
  <c r="BE122" i="28"/>
  <c r="BQ122" i="28"/>
  <c r="BF122" i="28"/>
  <c r="BR122" i="28"/>
  <c r="AD111" i="28"/>
  <c r="BI228" i="28"/>
  <c r="BU228" i="28"/>
  <c r="BF227" i="28"/>
  <c r="BR227" i="28"/>
  <c r="AB207" i="28"/>
  <c r="G173" i="27"/>
  <c r="G173" i="35"/>
  <c r="BE181" i="28"/>
  <c r="BQ181" i="28"/>
  <c r="BG179" i="28"/>
  <c r="BS179" i="28"/>
  <c r="AD183" i="28"/>
  <c r="F187" i="27"/>
  <c r="F187" i="35"/>
  <c r="E176" i="34"/>
  <c r="E148" i="34"/>
  <c r="BF143" i="28"/>
  <c r="BR143" i="28"/>
  <c r="AC147" i="28"/>
  <c r="AT58" i="28"/>
  <c r="F32" i="34"/>
  <c r="AW58" i="28"/>
  <c r="I32" i="34"/>
  <c r="AF72" i="28"/>
  <c r="I46" i="27"/>
  <c r="I46" i="35"/>
  <c r="AB73" i="28"/>
  <c r="BE73" i="28"/>
  <c r="BQ73" i="28"/>
  <c r="G190" i="34"/>
  <c r="G192" i="34"/>
  <c r="G215" i="34"/>
  <c r="BG182" i="28"/>
  <c r="BS182" i="28"/>
  <c r="E191" i="27"/>
  <c r="E191" i="35"/>
  <c r="AT195" i="28"/>
  <c r="AF231" i="28"/>
  <c r="AB123" i="28"/>
  <c r="AK123" i="28"/>
  <c r="AL122" i="28"/>
  <c r="AG122" i="28"/>
  <c r="J100" i="27"/>
  <c r="J100" i="35"/>
  <c r="AS219" i="28"/>
  <c r="BA219" i="28"/>
  <c r="BB213" i="28"/>
  <c r="AX213" i="28"/>
  <c r="BG168" i="28"/>
  <c r="BS168" i="28"/>
  <c r="E186" i="27"/>
  <c r="E186" i="35"/>
  <c r="BE201" i="28"/>
  <c r="BQ201" i="28"/>
  <c r="G136" i="27"/>
  <c r="G136" i="35"/>
  <c r="L207" i="28"/>
  <c r="G214" i="27"/>
  <c r="G214" i="35"/>
  <c r="BG227" i="28"/>
  <c r="BS227" i="28"/>
  <c r="F165" i="34"/>
  <c r="F165" i="27"/>
  <c r="F165" i="35"/>
  <c r="G212" i="34"/>
  <c r="BG225" i="28"/>
  <c r="BS225" i="28"/>
  <c r="AB183" i="28"/>
  <c r="AK183" i="28"/>
  <c r="AL182" i="28"/>
  <c r="AG182" i="28"/>
  <c r="BJ182" i="28"/>
  <c r="BV182" i="28"/>
  <c r="G84" i="27"/>
  <c r="G84" i="35"/>
  <c r="BG107" i="28"/>
  <c r="BS107" i="28"/>
  <c r="F163" i="34"/>
  <c r="BF180" i="28"/>
  <c r="BR180" i="28"/>
  <c r="AD231" i="28"/>
  <c r="I75" i="34"/>
  <c r="F100" i="27"/>
  <c r="F100" i="35"/>
  <c r="F214" i="34"/>
  <c r="BG218" i="28"/>
  <c r="BS218" i="28"/>
  <c r="E164" i="34"/>
  <c r="E166" i="34"/>
  <c r="E136" i="27"/>
  <c r="E136" i="35"/>
  <c r="AC183" i="28"/>
  <c r="BI153" i="28"/>
  <c r="BF141" i="28"/>
  <c r="BR141" i="28"/>
  <c r="G150" i="27"/>
  <c r="G150" i="35"/>
  <c r="AB111" i="28"/>
  <c r="AY207" i="28"/>
  <c r="AU219" i="28"/>
  <c r="AS147" i="28"/>
  <c r="AS243" i="28"/>
  <c r="AS171" i="28"/>
  <c r="BA171" i="28"/>
  <c r="BB167" i="28"/>
  <c r="AX167" i="28"/>
  <c r="E187" i="34"/>
  <c r="E187" i="27"/>
  <c r="E187" i="35"/>
  <c r="AT99" i="28"/>
  <c r="BG229" i="28"/>
  <c r="BS229" i="28"/>
  <c r="E86" i="27"/>
  <c r="E86" i="35"/>
  <c r="AW99" i="28"/>
  <c r="G162" i="27"/>
  <c r="G162" i="35"/>
  <c r="BE155" i="28"/>
  <c r="BQ155" i="28"/>
  <c r="AC207" i="28"/>
  <c r="F152" i="27"/>
  <c r="F152" i="35"/>
  <c r="BE167" i="28"/>
  <c r="BQ167" i="28"/>
  <c r="AU57" i="28"/>
  <c r="G31" i="34"/>
  <c r="AT57" i="28"/>
  <c r="F31" i="34"/>
  <c r="AC74" i="28"/>
  <c r="BF74" i="28"/>
  <c r="BR74" i="28"/>
  <c r="BE202" i="28"/>
  <c r="BQ202" i="28"/>
  <c r="G136" i="34"/>
  <c r="G140" i="34"/>
  <c r="G215" i="27"/>
  <c r="G215" i="35"/>
  <c r="G163" i="27"/>
  <c r="G163" i="35"/>
  <c r="G99" i="34"/>
  <c r="BE190" i="28"/>
  <c r="BQ190" i="28"/>
  <c r="I122" i="34"/>
  <c r="BI93" i="28"/>
  <c r="BU93" i="28"/>
  <c r="BG154" i="28"/>
  <c r="BS154" i="28"/>
  <c r="AT147" i="28"/>
  <c r="AW147" i="28"/>
  <c r="L219" i="28"/>
  <c r="L135" i="28"/>
  <c r="L183" i="28"/>
  <c r="L195" i="28"/>
  <c r="L87" i="28"/>
  <c r="G82" i="27"/>
  <c r="G82" i="35"/>
  <c r="BG105" i="28"/>
  <c r="BS105" i="28"/>
  <c r="F32" i="28"/>
  <c r="L28" i="28"/>
  <c r="M28" i="28" s="1"/>
  <c r="L29" i="28"/>
  <c r="M29" i="28"/>
  <c r="L30" i="28"/>
  <c r="M30" i="28"/>
  <c r="K32" i="28"/>
  <c r="L111" i="28"/>
  <c r="H32" i="28"/>
  <c r="L99" i="28"/>
  <c r="I32" i="28"/>
  <c r="E32" i="28"/>
  <c r="J32" i="28"/>
  <c r="L27" i="28"/>
  <c r="M27" i="28"/>
  <c r="L75" i="28"/>
  <c r="V32" i="28"/>
  <c r="T32" i="28"/>
  <c r="I98" i="27"/>
  <c r="I98" i="35"/>
  <c r="AF171" i="28"/>
  <c r="E152" i="34"/>
  <c r="I110" i="27"/>
  <c r="I110" i="35"/>
  <c r="BI229" i="28"/>
  <c r="BU229" i="28"/>
  <c r="BI169" i="28"/>
  <c r="BU169" i="28"/>
  <c r="I200" i="27"/>
  <c r="I200" i="35"/>
  <c r="BI227" i="28"/>
  <c r="BU227" i="28"/>
  <c r="BI214" i="28"/>
  <c r="BU214" i="28"/>
  <c r="I212" i="34"/>
  <c r="AF159" i="28"/>
  <c r="AL203" i="28"/>
  <c r="AG203" i="28"/>
  <c r="J188" i="27"/>
  <c r="J188" i="35"/>
  <c r="I201" i="34"/>
  <c r="G200" i="34"/>
  <c r="I178" i="27"/>
  <c r="I178" i="35"/>
  <c r="E150" i="34"/>
  <c r="G124" i="34"/>
  <c r="I187" i="27"/>
  <c r="I187" i="35"/>
  <c r="F98" i="34"/>
  <c r="AB219" i="28"/>
  <c r="BI94" i="28"/>
  <c r="BU94" i="28"/>
  <c r="BB225" i="28"/>
  <c r="AX225" i="28"/>
  <c r="BB226" i="28"/>
  <c r="AX226" i="28"/>
  <c r="BE118" i="28"/>
  <c r="BQ118" i="28"/>
  <c r="I86" i="27"/>
  <c r="I86" i="35"/>
  <c r="BF166" i="28"/>
  <c r="BR166" i="28"/>
  <c r="I110" i="34"/>
  <c r="BG214" i="28"/>
  <c r="BS214" i="28"/>
  <c r="BE145" i="28"/>
  <c r="BQ145" i="28"/>
  <c r="BQ147" i="28"/>
  <c r="BQ148" i="28"/>
  <c r="G199" i="34"/>
  <c r="AL229" i="28"/>
  <c r="AG229" i="28"/>
  <c r="BJ229" i="28"/>
  <c r="BV229" i="28"/>
  <c r="BF215" i="28"/>
  <c r="BR215" i="28"/>
  <c r="BI133" i="28"/>
  <c r="BU133" i="28"/>
  <c r="F148" i="27"/>
  <c r="F148" i="35"/>
  <c r="F153" i="35"/>
  <c r="I204" i="27"/>
  <c r="I204" i="35"/>
  <c r="F201" i="27"/>
  <c r="F201" i="35"/>
  <c r="I112" i="27"/>
  <c r="I112" i="35"/>
  <c r="AY135" i="28"/>
  <c r="AY183" i="28"/>
  <c r="AU111" i="28"/>
  <c r="AU123" i="28"/>
  <c r="AF111" i="28"/>
  <c r="AU243" i="28"/>
  <c r="AT183" i="28"/>
  <c r="AB171" i="28"/>
  <c r="AK171" i="28"/>
  <c r="AL165" i="28"/>
  <c r="AG165" i="28"/>
  <c r="AY99" i="28"/>
  <c r="AS159" i="28"/>
  <c r="BG213" i="28"/>
  <c r="BS213" i="28"/>
  <c r="I163" i="27"/>
  <c r="I163" i="35"/>
  <c r="BF170" i="28"/>
  <c r="BR170" i="28"/>
  <c r="E148" i="27"/>
  <c r="E148" i="35"/>
  <c r="E125" i="27"/>
  <c r="E125" i="35"/>
  <c r="G123" i="27"/>
  <c r="G123" i="35"/>
  <c r="I108" i="34"/>
  <c r="E201" i="34"/>
  <c r="I165" i="27"/>
  <c r="I165" i="35"/>
  <c r="E150" i="27"/>
  <c r="E150" i="35"/>
  <c r="E125" i="34"/>
  <c r="E127" i="34"/>
  <c r="G122" i="27"/>
  <c r="G122" i="35"/>
  <c r="AD147" i="28"/>
  <c r="I98" i="34"/>
  <c r="F73" i="27"/>
  <c r="F73" i="35"/>
  <c r="AC219" i="28"/>
  <c r="BF217" i="28"/>
  <c r="BR217" i="28"/>
  <c r="I187" i="34"/>
  <c r="I151" i="27"/>
  <c r="I151" i="35"/>
  <c r="G99" i="27"/>
  <c r="G99" i="35"/>
  <c r="BI218" i="28"/>
  <c r="BU218" i="28"/>
  <c r="AY147" i="28"/>
  <c r="AS195" i="28"/>
  <c r="BA195" i="28"/>
  <c r="BB194" i="28"/>
  <c r="AX194" i="28"/>
  <c r="AT231" i="28"/>
  <c r="AU231" i="28"/>
  <c r="AY231" i="28"/>
  <c r="AU207" i="28"/>
  <c r="AU183" i="28"/>
  <c r="AS123" i="28"/>
  <c r="BA123" i="28"/>
  <c r="BB117" i="28"/>
  <c r="AX117" i="28"/>
  <c r="AS207" i="28"/>
  <c r="BA207" i="28"/>
  <c r="BB203" i="28"/>
  <c r="AX203" i="28"/>
  <c r="AY219" i="28"/>
  <c r="BF106" i="28"/>
  <c r="BR106" i="28"/>
  <c r="F83" i="27"/>
  <c r="F83" i="35"/>
  <c r="I189" i="34"/>
  <c r="BI204" i="28"/>
  <c r="BU204" i="28"/>
  <c r="BG145" i="28"/>
  <c r="BS145" i="28"/>
  <c r="G125" i="34"/>
  <c r="F99" i="34"/>
  <c r="F99" i="27"/>
  <c r="F99" i="35"/>
  <c r="BF121" i="28"/>
  <c r="BR121" i="28"/>
  <c r="G96" i="27"/>
  <c r="G96" i="35"/>
  <c r="BG118" i="28"/>
  <c r="BS118" i="28"/>
  <c r="G96" i="34"/>
  <c r="G202" i="34"/>
  <c r="G202" i="27"/>
  <c r="G202" i="35"/>
  <c r="G124" i="27"/>
  <c r="AY195" i="28"/>
  <c r="G178" i="34"/>
  <c r="BG194" i="28"/>
  <c r="BS194" i="28"/>
  <c r="F213" i="27"/>
  <c r="F213" i="35"/>
  <c r="F213" i="34"/>
  <c r="BF226" i="28"/>
  <c r="BR226" i="28"/>
  <c r="I230" i="27"/>
  <c r="I230" i="35"/>
  <c r="BI242" i="28"/>
  <c r="BU242" i="28"/>
  <c r="I230" i="34"/>
  <c r="I164" i="34"/>
  <c r="I164" i="27"/>
  <c r="I164" i="35"/>
  <c r="I186" i="34"/>
  <c r="BI201" i="28"/>
  <c r="I96" i="27"/>
  <c r="I96" i="35"/>
  <c r="BI118" i="28"/>
  <c r="BU118" i="28"/>
  <c r="I96" i="34"/>
  <c r="I97" i="34"/>
  <c r="BI119" i="28"/>
  <c r="BU119" i="28"/>
  <c r="I97" i="27"/>
  <c r="I97" i="35"/>
  <c r="E199" i="34"/>
  <c r="BE213" i="28"/>
  <c r="BQ213" i="28"/>
  <c r="AS75" i="28"/>
  <c r="BA75" i="28"/>
  <c r="BB73" i="28"/>
  <c r="AX73" i="28"/>
  <c r="J47" i="34"/>
  <c r="K69" i="34"/>
  <c r="AS111" i="28"/>
  <c r="BA111" i="28"/>
  <c r="BB108" i="28"/>
  <c r="AX108" i="28"/>
  <c r="J85" i="34"/>
  <c r="E72" i="27"/>
  <c r="E72" i="35"/>
  <c r="BI181" i="28"/>
  <c r="BU181" i="28"/>
  <c r="E147" i="34"/>
  <c r="BG141" i="28"/>
  <c r="BS141" i="28"/>
  <c r="BF118" i="28"/>
  <c r="BR118" i="28"/>
  <c r="G83" i="34"/>
  <c r="G88" i="34"/>
  <c r="AU99" i="28"/>
  <c r="G204" i="27"/>
  <c r="G204" i="35"/>
  <c r="F204" i="34"/>
  <c r="F205" i="34"/>
  <c r="BI192" i="28"/>
  <c r="BU192" i="28"/>
  <c r="AD195" i="28"/>
  <c r="BE183" i="28"/>
  <c r="I153" i="34"/>
  <c r="BG146" i="28"/>
  <c r="BS146" i="28"/>
  <c r="AF135" i="28"/>
  <c r="AF147" i="28"/>
  <c r="BE135" i="28"/>
  <c r="E231" i="27"/>
  <c r="AU56" i="28"/>
  <c r="G30" i="34"/>
  <c r="AU60" i="28"/>
  <c r="G34" i="34"/>
  <c r="BB228" i="28"/>
  <c r="AX228" i="28"/>
  <c r="G178" i="27"/>
  <c r="G178" i="35"/>
  <c r="BI142" i="28"/>
  <c r="BU142" i="28"/>
  <c r="I216" i="34"/>
  <c r="F202" i="27"/>
  <c r="F202" i="35"/>
  <c r="BE214" i="28"/>
  <c r="BQ214" i="28"/>
  <c r="I191" i="27"/>
  <c r="I191" i="35"/>
  <c r="BI189" i="28"/>
  <c r="BU189" i="28"/>
  <c r="BI179" i="28"/>
  <c r="BU179" i="28"/>
  <c r="F151" i="27"/>
  <c r="F151" i="35"/>
  <c r="AD123" i="28"/>
  <c r="E199" i="27"/>
  <c r="E199" i="35"/>
  <c r="R32" i="28"/>
  <c r="I175" i="34"/>
  <c r="I175" i="27"/>
  <c r="I175" i="35"/>
  <c r="F212" i="27"/>
  <c r="F212" i="35"/>
  <c r="BF225" i="28"/>
  <c r="BR225" i="28"/>
  <c r="F87" i="27"/>
  <c r="F87" i="35"/>
  <c r="BF110" i="28"/>
  <c r="BR110" i="28"/>
  <c r="I137" i="34"/>
  <c r="BI156" i="28"/>
  <c r="BU156" i="28"/>
  <c r="I137" i="27"/>
  <c r="I137" i="35"/>
  <c r="BI178" i="28"/>
  <c r="BU178" i="28"/>
  <c r="I161" i="34"/>
  <c r="I188" i="34"/>
  <c r="I188" i="27"/>
  <c r="I188" i="35"/>
  <c r="BI106" i="28"/>
  <c r="BU106" i="28"/>
  <c r="I83" i="27"/>
  <c r="I83" i="35"/>
  <c r="I124" i="34"/>
  <c r="I124" i="27"/>
  <c r="I124" i="35"/>
  <c r="E97" i="34"/>
  <c r="E97" i="27"/>
  <c r="E97" i="35"/>
  <c r="BE119" i="28"/>
  <c r="BQ119" i="28"/>
  <c r="BF119" i="28"/>
  <c r="BR119" i="28"/>
  <c r="F97" i="27"/>
  <c r="F97" i="35"/>
  <c r="F97" i="34"/>
  <c r="E99" i="34"/>
  <c r="E99" i="27"/>
  <c r="E99" i="35"/>
  <c r="BE121" i="28"/>
  <c r="BQ121" i="28"/>
  <c r="G203" i="34"/>
  <c r="BG217" i="28"/>
  <c r="BS217" i="28"/>
  <c r="G201" i="34"/>
  <c r="G201" i="27"/>
  <c r="G201" i="35"/>
  <c r="BG215" i="28"/>
  <c r="BS215" i="28"/>
  <c r="I174" i="34"/>
  <c r="I174" i="27"/>
  <c r="I174" i="35"/>
  <c r="BI240" i="28"/>
  <c r="BU240" i="28"/>
  <c r="I228" i="34"/>
  <c r="I228" i="27"/>
  <c r="I228" i="35"/>
  <c r="I160" i="34"/>
  <c r="BI177" i="28"/>
  <c r="BU177" i="28"/>
  <c r="BI134" i="28"/>
  <c r="BU134" i="28"/>
  <c r="I113" i="34"/>
  <c r="BI110" i="28"/>
  <c r="BU110" i="28"/>
  <c r="I87" i="27"/>
  <c r="I87" i="35"/>
  <c r="I123" i="34"/>
  <c r="BI143" i="28"/>
  <c r="BU143" i="28"/>
  <c r="I123" i="27"/>
  <c r="I123" i="35"/>
  <c r="BI121" i="28"/>
  <c r="BU121" i="28"/>
  <c r="I99" i="27"/>
  <c r="I99" i="35"/>
  <c r="I99" i="34"/>
  <c r="I199" i="34"/>
  <c r="BI213" i="28"/>
  <c r="BF167" i="28"/>
  <c r="BR167" i="28"/>
  <c r="F149" i="34"/>
  <c r="F149" i="27"/>
  <c r="F149" i="35"/>
  <c r="AF123" i="28"/>
  <c r="BI225" i="28"/>
  <c r="BU225" i="28"/>
  <c r="AF219" i="28"/>
  <c r="BG243" i="28"/>
  <c r="F204" i="27"/>
  <c r="AF195" i="28"/>
  <c r="BE170" i="28"/>
  <c r="BQ170" i="28"/>
  <c r="E147" i="27"/>
  <c r="E147" i="35"/>
  <c r="I109" i="34"/>
  <c r="BF120" i="28"/>
  <c r="BR120" i="28"/>
  <c r="W31" i="28"/>
  <c r="Y31" i="28"/>
  <c r="AY159" i="28"/>
  <c r="F85" i="27"/>
  <c r="F85" i="35"/>
  <c r="BF108" i="28"/>
  <c r="BR108" i="28"/>
  <c r="BI117" i="28"/>
  <c r="I95" i="27"/>
  <c r="I95" i="35"/>
  <c r="I95" i="34"/>
  <c r="E204" i="34"/>
  <c r="E204" i="27"/>
  <c r="E204" i="35"/>
  <c r="BR153" i="28"/>
  <c r="G218" i="27"/>
  <c r="E88" i="34"/>
  <c r="AS99" i="28"/>
  <c r="BA99" i="28"/>
  <c r="BB96" i="28"/>
  <c r="AX96" i="28"/>
  <c r="J72" i="34"/>
  <c r="I201" i="27"/>
  <c r="I201" i="35"/>
  <c r="I217" i="34"/>
  <c r="AD219" i="28"/>
  <c r="AF207" i="28"/>
  <c r="AF183" i="28"/>
  <c r="AC171" i="28"/>
  <c r="G126" i="27"/>
  <c r="G126" i="35"/>
  <c r="G121" i="34"/>
  <c r="G114" i="34"/>
  <c r="F231" i="27"/>
  <c r="BG216" i="28"/>
  <c r="BS216" i="28"/>
  <c r="I186" i="27"/>
  <c r="I160" i="27"/>
  <c r="I160" i="35"/>
  <c r="BI157" i="28"/>
  <c r="BU157" i="28"/>
  <c r="G125" i="27"/>
  <c r="G125" i="35"/>
  <c r="AF243" i="28"/>
  <c r="BF216" i="28"/>
  <c r="BR216" i="28"/>
  <c r="E200" i="27"/>
  <c r="E200" i="35"/>
  <c r="BI206" i="28"/>
  <c r="BU206" i="28"/>
  <c r="I173" i="27"/>
  <c r="I162" i="27"/>
  <c r="I162" i="35"/>
  <c r="F151" i="34"/>
  <c r="I138" i="34"/>
  <c r="BF95" i="28"/>
  <c r="BR95" i="28"/>
  <c r="E177" i="34"/>
  <c r="E177" i="27"/>
  <c r="E177" i="35"/>
  <c r="BE193" i="28"/>
  <c r="BQ193" i="28"/>
  <c r="F216" i="27"/>
  <c r="F216" i="35"/>
  <c r="F216" i="34"/>
  <c r="BF229" i="28"/>
  <c r="BR229" i="28"/>
  <c r="I139" i="34"/>
  <c r="BI158" i="28"/>
  <c r="BU158" i="28"/>
  <c r="I111" i="27"/>
  <c r="I111" i="35"/>
  <c r="I111" i="34"/>
  <c r="I214" i="34"/>
  <c r="I214" i="27"/>
  <c r="I214" i="35"/>
  <c r="BI108" i="28"/>
  <c r="BU108" i="28"/>
  <c r="I85" i="27"/>
  <c r="I85" i="35"/>
  <c r="BI141" i="28"/>
  <c r="BU141" i="28"/>
  <c r="I121" i="27"/>
  <c r="I121" i="34"/>
  <c r="I126" i="27"/>
  <c r="I126" i="35"/>
  <c r="I126" i="34"/>
  <c r="F95" i="34"/>
  <c r="BF117" i="28"/>
  <c r="BR117" i="28"/>
  <c r="F95" i="27"/>
  <c r="F95" i="35"/>
  <c r="BG120" i="28"/>
  <c r="BS120" i="28"/>
  <c r="G98" i="27"/>
  <c r="G98" i="35"/>
  <c r="G98" i="34"/>
  <c r="E95" i="34"/>
  <c r="BE117" i="28"/>
  <c r="BQ117" i="28"/>
  <c r="E95" i="27"/>
  <c r="BG122" i="28"/>
  <c r="BS122" i="28"/>
  <c r="G100" i="34"/>
  <c r="G100" i="27"/>
  <c r="G100" i="35"/>
  <c r="F147" i="34"/>
  <c r="F147" i="27"/>
  <c r="F147" i="35"/>
  <c r="AC111" i="28"/>
  <c r="AL226" i="28"/>
  <c r="AG226" i="28"/>
  <c r="BJ226" i="28"/>
  <c r="BV226" i="28"/>
  <c r="AL201" i="28"/>
  <c r="AG201" i="28"/>
  <c r="BJ201" i="28"/>
  <c r="BV201" i="28"/>
  <c r="AL204" i="28"/>
  <c r="AG204" i="28"/>
  <c r="BJ204" i="28"/>
  <c r="BV204" i="28"/>
  <c r="AL117" i="28"/>
  <c r="AG117" i="28"/>
  <c r="J95" i="34"/>
  <c r="AB99" i="28"/>
  <c r="AK99" i="28"/>
  <c r="AL97" i="28"/>
  <c r="AG97" i="28"/>
  <c r="BJ97" i="28"/>
  <c r="BV97" i="28"/>
  <c r="AB70" i="28"/>
  <c r="AC72" i="28"/>
  <c r="AF71" i="28"/>
  <c r="AD74" i="28"/>
  <c r="AD70" i="28"/>
  <c r="AB74" i="28"/>
  <c r="E73" i="27"/>
  <c r="E73" i="35"/>
  <c r="E21" i="35" s="1"/>
  <c r="K21" i="35" s="1"/>
  <c r="BG94" i="28"/>
  <c r="BS94" i="28"/>
  <c r="E75" i="34"/>
  <c r="BG69" i="28"/>
  <c r="BS69" i="28"/>
  <c r="AD71" i="28"/>
  <c r="BG71" i="28"/>
  <c r="AC70" i="28"/>
  <c r="F44" i="27"/>
  <c r="F44" i="35"/>
  <c r="AA75" i="28"/>
  <c r="AD73" i="28"/>
  <c r="G47" i="27"/>
  <c r="G47" i="35"/>
  <c r="G73" i="27"/>
  <c r="G73" i="35"/>
  <c r="BG93" i="28"/>
  <c r="BS93" i="28"/>
  <c r="G72" i="27"/>
  <c r="G72" i="35"/>
  <c r="BG96" i="28"/>
  <c r="BS96" i="28"/>
  <c r="G75" i="34"/>
  <c r="AC69" i="28"/>
  <c r="F43" i="27"/>
  <c r="AB72" i="28"/>
  <c r="E46" i="27"/>
  <c r="E46" i="35"/>
  <c r="AF73" i="28"/>
  <c r="BI73" i="28"/>
  <c r="BU73" i="28"/>
  <c r="AB69" i="28"/>
  <c r="BE69" i="28"/>
  <c r="BQ69" i="28"/>
  <c r="AF74" i="28"/>
  <c r="I48" i="27"/>
  <c r="I48" i="35"/>
  <c r="BI98" i="28"/>
  <c r="BU98" i="28"/>
  <c r="AU45" i="28"/>
  <c r="AY243" i="28"/>
  <c r="K88" i="34"/>
  <c r="AY171" i="28"/>
  <c r="AH45" i="28"/>
  <c r="AY45" i="28"/>
  <c r="AY123" i="28"/>
  <c r="AY111" i="28"/>
  <c r="AE45" i="28"/>
  <c r="AW57" i="28"/>
  <c r="I31" i="34"/>
  <c r="AW60" i="28"/>
  <c r="I34" i="34"/>
  <c r="AS59" i="28"/>
  <c r="E33" i="34"/>
  <c r="AU61" i="28"/>
  <c r="G35" i="34"/>
  <c r="AY56" i="28"/>
  <c r="K30" i="34"/>
  <c r="AW56" i="28"/>
  <c r="I30" i="34"/>
  <c r="AY60" i="28"/>
  <c r="K34" i="34"/>
  <c r="AT60" i="28"/>
  <c r="F34" i="34"/>
  <c r="AS56" i="28"/>
  <c r="E30" i="34"/>
  <c r="AU59" i="28"/>
  <c r="G33" i="34"/>
  <c r="AY61" i="28"/>
  <c r="K35" i="34"/>
  <c r="AS58" i="28"/>
  <c r="E32" i="34"/>
  <c r="AW59" i="28"/>
  <c r="I33" i="34"/>
  <c r="AS60" i="28"/>
  <c r="E34" i="34"/>
  <c r="AS57" i="28"/>
  <c r="E31" i="34"/>
  <c r="AY58" i="28"/>
  <c r="K32" i="34"/>
  <c r="AT56" i="28"/>
  <c r="F30" i="34"/>
  <c r="AT61" i="28"/>
  <c r="F35" i="34"/>
  <c r="AT59" i="28"/>
  <c r="F33" i="34"/>
  <c r="AY57" i="28"/>
  <c r="K31" i="34"/>
  <c r="AY59" i="28"/>
  <c r="K33" i="34"/>
  <c r="AU58" i="28"/>
  <c r="G32" i="34"/>
  <c r="AW61" i="28"/>
  <c r="I35" i="34"/>
  <c r="AR62" i="28"/>
  <c r="T45" i="28"/>
  <c r="V45" i="28"/>
  <c r="W29" i="28"/>
  <c r="Y29" i="28"/>
  <c r="U32" i="28"/>
  <c r="W26" i="28"/>
  <c r="AL189" i="28"/>
  <c r="AL129" i="28"/>
  <c r="AG129" i="28"/>
  <c r="AL132" i="28"/>
  <c r="AG132" i="28"/>
  <c r="AL130" i="28"/>
  <c r="AG130" i="28"/>
  <c r="AL131" i="28"/>
  <c r="AG131" i="28"/>
  <c r="AL134" i="28"/>
  <c r="AL133" i="28"/>
  <c r="AG133" i="28"/>
  <c r="BE243" i="28"/>
  <c r="G114" i="27"/>
  <c r="AL202" i="28"/>
  <c r="AG202" i="28"/>
  <c r="J187" i="27"/>
  <c r="J187" i="35"/>
  <c r="AI39" i="28"/>
  <c r="AZ40" i="28"/>
  <c r="BW45" i="28"/>
  <c r="BW46" i="28"/>
  <c r="AZ43" i="28"/>
  <c r="BK45" i="28"/>
  <c r="AZ42" i="28"/>
  <c r="AL228" i="28"/>
  <c r="AG228" i="28"/>
  <c r="BJ228" i="28"/>
  <c r="BV228" i="28"/>
  <c r="BB230" i="28"/>
  <c r="AX230" i="28"/>
  <c r="BB229" i="28"/>
  <c r="AX229" i="28"/>
  <c r="BB227" i="28"/>
  <c r="AX227" i="28"/>
  <c r="AD45" i="28"/>
  <c r="I153" i="35"/>
  <c r="F114" i="27"/>
  <c r="AL206" i="28"/>
  <c r="AG206" i="28"/>
  <c r="J191" i="27"/>
  <c r="J191" i="35"/>
  <c r="AL178" i="28"/>
  <c r="AG178" i="28"/>
  <c r="AL227" i="28"/>
  <c r="AG227" i="28"/>
  <c r="AL225" i="28"/>
  <c r="AG225" i="28"/>
  <c r="J212" i="27"/>
  <c r="J212" i="35"/>
  <c r="L26" i="28"/>
  <c r="M26" i="28" s="1"/>
  <c r="AG45" i="28"/>
  <c r="AB45" i="28"/>
  <c r="H45" i="28"/>
  <c r="AI43" i="28"/>
  <c r="AZ41" i="28"/>
  <c r="L41" i="28"/>
  <c r="I45" i="28"/>
  <c r="K45" i="28"/>
  <c r="BU45" i="28"/>
  <c r="BU46" i="28"/>
  <c r="H250" i="28"/>
  <c r="I250" i="28" s="1"/>
  <c r="J250" i="28" s="1"/>
  <c r="AB250" i="28" s="1"/>
  <c r="BJ205" i="28"/>
  <c r="BV205" i="28"/>
  <c r="J190" i="27"/>
  <c r="J190" i="35"/>
  <c r="J190" i="34"/>
  <c r="AI42" i="28"/>
  <c r="AL217" i="28"/>
  <c r="AG217" i="28"/>
  <c r="AL218" i="28"/>
  <c r="AG218" i="28"/>
  <c r="AL215" i="28"/>
  <c r="AG215" i="28"/>
  <c r="AL214" i="28"/>
  <c r="AG214" i="28"/>
  <c r="AL213" i="28"/>
  <c r="AG213" i="28"/>
  <c r="AL216" i="28"/>
  <c r="AG189" i="28"/>
  <c r="BV45" i="28"/>
  <c r="BV46" i="28"/>
  <c r="AK159" i="28"/>
  <c r="BA159" i="28"/>
  <c r="AL194" i="28"/>
  <c r="AG194" i="28"/>
  <c r="AF45" i="28"/>
  <c r="J45" i="28"/>
  <c r="AK243" i="28"/>
  <c r="BA243" i="28"/>
  <c r="AL108" i="28"/>
  <c r="AG108" i="28"/>
  <c r="AL105" i="28"/>
  <c r="AG105" i="28"/>
  <c r="AL106" i="28"/>
  <c r="AG106" i="28"/>
  <c r="AL107" i="28"/>
  <c r="AG107" i="28"/>
  <c r="AL110" i="28"/>
  <c r="AL109" i="28"/>
  <c r="AG109" i="28"/>
  <c r="AI41" i="28"/>
  <c r="BJ45" i="28"/>
  <c r="AI40" i="28"/>
  <c r="AK147" i="28"/>
  <c r="BA147" i="28"/>
  <c r="F44" i="34"/>
  <c r="F49" i="34"/>
  <c r="AT75" i="28"/>
  <c r="AF83" i="28"/>
  <c r="AD82" i="28"/>
  <c r="AD86" i="28"/>
  <c r="AC84" i="28"/>
  <c r="AB82" i="28"/>
  <c r="AB86" i="28"/>
  <c r="AA87" i="28"/>
  <c r="AF82" i="28"/>
  <c r="AF86" i="28"/>
  <c r="AD81" i="28"/>
  <c r="AD85" i="28"/>
  <c r="AC83" i="28"/>
  <c r="AB81" i="28"/>
  <c r="AB85" i="28"/>
  <c r="AF81" i="28"/>
  <c r="AC82" i="28"/>
  <c r="AB84" i="28"/>
  <c r="AF85" i="28"/>
  <c r="AD84" i="28"/>
  <c r="AC86" i="28"/>
  <c r="AD83" i="28"/>
  <c r="AC81" i="28"/>
  <c r="AC85" i="28"/>
  <c r="AB83" i="28"/>
  <c r="AF84" i="28"/>
  <c r="BG98" i="28"/>
  <c r="BS98" i="28"/>
  <c r="G74" i="27"/>
  <c r="G74" i="35"/>
  <c r="BG95" i="28"/>
  <c r="BS95" i="28"/>
  <c r="G71" i="27"/>
  <c r="G71" i="35"/>
  <c r="G46" i="27"/>
  <c r="G46" i="35"/>
  <c r="BG72" i="28"/>
  <c r="BS72" i="28"/>
  <c r="AX45" i="28"/>
  <c r="AS45" i="28"/>
  <c r="BI45" i="28"/>
  <c r="AI44" i="28"/>
  <c r="G45" i="28"/>
  <c r="AZ44" i="28"/>
  <c r="L40" i="28"/>
  <c r="AD99" i="28"/>
  <c r="AZ39" i="28"/>
  <c r="G45" i="34"/>
  <c r="G49" i="34"/>
  <c r="E74" i="27"/>
  <c r="E74" i="35"/>
  <c r="BE98" i="28"/>
  <c r="BQ98" i="28"/>
  <c r="BE95" i="28"/>
  <c r="BQ95" i="28"/>
  <c r="E71" i="27"/>
  <c r="E71" i="35"/>
  <c r="I72" i="27"/>
  <c r="I72" i="35"/>
  <c r="BI96" i="28"/>
  <c r="BU96" i="28"/>
  <c r="BF73" i="28"/>
  <c r="BR73" i="28"/>
  <c r="F47" i="27"/>
  <c r="F47" i="35"/>
  <c r="L43" i="28"/>
  <c r="L42" i="28"/>
  <c r="K47" i="34"/>
  <c r="K49" i="34"/>
  <c r="BE94" i="28"/>
  <c r="BQ94" i="28"/>
  <c r="E70" i="27"/>
  <c r="E70" i="35"/>
  <c r="I71" i="27"/>
  <c r="AF99" i="28"/>
  <c r="BI95" i="28"/>
  <c r="E45" i="27"/>
  <c r="E45" i="35"/>
  <c r="BE71" i="28"/>
  <c r="I43" i="27"/>
  <c r="BI69" i="28"/>
  <c r="BI74" i="28"/>
  <c r="BU74" i="28"/>
  <c r="U45" i="28"/>
  <c r="AW45" i="28"/>
  <c r="AY75" i="28"/>
  <c r="AU75" i="28"/>
  <c r="I49" i="34"/>
  <c r="AT83" i="28"/>
  <c r="F58" i="34"/>
  <c r="AR87" i="28"/>
  <c r="AS86" i="28"/>
  <c r="E61" i="34"/>
  <c r="AS85" i="28"/>
  <c r="AU83" i="28"/>
  <c r="G58" i="34"/>
  <c r="AU81" i="28"/>
  <c r="AT86" i="28"/>
  <c r="F61" i="34"/>
  <c r="AY86" i="28"/>
  <c r="K61" i="34"/>
  <c r="AY85" i="28"/>
  <c r="K60" i="34"/>
  <c r="AY84" i="28"/>
  <c r="AS84" i="28"/>
  <c r="AS83" i="28"/>
  <c r="AU82" i="28"/>
  <c r="AS81" i="28"/>
  <c r="AT85" i="28"/>
  <c r="AW86" i="28"/>
  <c r="AW84" i="28"/>
  <c r="I59" i="34"/>
  <c r="AY82" i="28"/>
  <c r="AT82" i="28"/>
  <c r="AW85" i="28"/>
  <c r="AY83" i="28"/>
  <c r="AS82" i="28"/>
  <c r="AT81" i="28"/>
  <c r="AW83" i="28"/>
  <c r="I58" i="34"/>
  <c r="AU85" i="28"/>
  <c r="AY81" i="28"/>
  <c r="AW82" i="28"/>
  <c r="AW81" i="28"/>
  <c r="AT84" i="28"/>
  <c r="AU86" i="28"/>
  <c r="AU84" i="28"/>
  <c r="G59" i="34"/>
  <c r="BF96" i="28"/>
  <c r="BR96" i="28"/>
  <c r="F72" i="27"/>
  <c r="F72" i="35"/>
  <c r="F69" i="27"/>
  <c r="F69" i="35"/>
  <c r="BF93" i="28"/>
  <c r="BR93" i="28"/>
  <c r="AC99" i="28"/>
  <c r="F45" i="27"/>
  <c r="F45" i="35"/>
  <c r="L45" i="35" s="1"/>
  <c r="L49" i="35" s="1"/>
  <c r="BF71" i="28"/>
  <c r="BR71" i="28" s="1"/>
  <c r="BI70" i="28"/>
  <c r="BU70" i="28"/>
  <c r="I44" i="27"/>
  <c r="I44" i="35"/>
  <c r="AV45" i="28"/>
  <c r="BS45" i="28"/>
  <c r="BS46" i="28"/>
  <c r="AC45" i="28"/>
  <c r="BG45" i="28"/>
  <c r="AT45" i="28"/>
  <c r="R45" i="28"/>
  <c r="F45" i="28"/>
  <c r="E45" i="28"/>
  <c r="AW75" i="28"/>
  <c r="AP4" i="28"/>
  <c r="AP3" i="28" a="1"/>
  <c r="AP3" i="28" s="1"/>
  <c r="AF56" i="28"/>
  <c r="AF57" i="28"/>
  <c r="AF58" i="28"/>
  <c r="AF59" i="28"/>
  <c r="AF60" i="28"/>
  <c r="AF61" i="28"/>
  <c r="AD56" i="28"/>
  <c r="AD57" i="28"/>
  <c r="AD58" i="28"/>
  <c r="AD59" i="28"/>
  <c r="AD60" i="28"/>
  <c r="AD61" i="28"/>
  <c r="AC56" i="28"/>
  <c r="AC57" i="28"/>
  <c r="AC58" i="28"/>
  <c r="AC59" i="28"/>
  <c r="AC60" i="28"/>
  <c r="AC61" i="28"/>
  <c r="AB56" i="28"/>
  <c r="AB57" i="28"/>
  <c r="AB58" i="28"/>
  <c r="AB59" i="28"/>
  <c r="AB60" i="28"/>
  <c r="AB61" i="28"/>
  <c r="AA62" i="28"/>
  <c r="AE56" i="28"/>
  <c r="AE105" i="28"/>
  <c r="AE153" i="28"/>
  <c r="AE201" i="28"/>
  <c r="AE57" i="28"/>
  <c r="AE106" i="28"/>
  <c r="AE154" i="28"/>
  <c r="AE202" i="28"/>
  <c r="AE58" i="28"/>
  <c r="AE107" i="28"/>
  <c r="AE155" i="28"/>
  <c r="AE203" i="28"/>
  <c r="AE59" i="28"/>
  <c r="AE108" i="28"/>
  <c r="AE156" i="28"/>
  <c r="AE204" i="28"/>
  <c r="AE60" i="28"/>
  <c r="AE109" i="28"/>
  <c r="AE157" i="28"/>
  <c r="AE205" i="28"/>
  <c r="AE61" i="28"/>
  <c r="AE110" i="28"/>
  <c r="AE158" i="28"/>
  <c r="AE206" i="28"/>
  <c r="AE69" i="28"/>
  <c r="AE129" i="28"/>
  <c r="AE189" i="28"/>
  <c r="AE70" i="28"/>
  <c r="AE130" i="28"/>
  <c r="AE190" i="28"/>
  <c r="AE71" i="28"/>
  <c r="AE131" i="28"/>
  <c r="AE191" i="28"/>
  <c r="AE72" i="28"/>
  <c r="AE132" i="28"/>
  <c r="AE192" i="28"/>
  <c r="AE73" i="28"/>
  <c r="AE133" i="28"/>
  <c r="AE193" i="28"/>
  <c r="AE74" i="28"/>
  <c r="AE134" i="28"/>
  <c r="AE194" i="28"/>
  <c r="AE93" i="28"/>
  <c r="AE177" i="28"/>
  <c r="AE82" i="28"/>
  <c r="AE166" i="28"/>
  <c r="AE238" i="28"/>
  <c r="AE143" i="28"/>
  <c r="AE227" i="28"/>
  <c r="AE120" i="28"/>
  <c r="AE216" i="28"/>
  <c r="AE97" i="28"/>
  <c r="AE181" i="28"/>
  <c r="AE86" i="28"/>
  <c r="AE170" i="28"/>
  <c r="AE242" i="28"/>
  <c r="AE81" i="28"/>
  <c r="AE165" i="28"/>
  <c r="AE237" i="28"/>
  <c r="AE142" i="28"/>
  <c r="AE226" i="28"/>
  <c r="AE119" i="28"/>
  <c r="AE215" i="28"/>
  <c r="AE96" i="28"/>
  <c r="AE180" i="28"/>
  <c r="AE85" i="28"/>
  <c r="AE169" i="28"/>
  <c r="AE241" i="28"/>
  <c r="AE146" i="28"/>
  <c r="AE230" i="28"/>
  <c r="AE117" i="28"/>
  <c r="AE94" i="28"/>
  <c r="AE83" i="28"/>
  <c r="AE239" i="28"/>
  <c r="AE228" i="28"/>
  <c r="AE217" i="28"/>
  <c r="AE182" i="28"/>
  <c r="AE141" i="28"/>
  <c r="AE118" i="28"/>
  <c r="AE95" i="28"/>
  <c r="AE84" i="28"/>
  <c r="AE240" i="28"/>
  <c r="AE229" i="28"/>
  <c r="AE218" i="28"/>
  <c r="AE213" i="28"/>
  <c r="AE167" i="28"/>
  <c r="AE121" i="28"/>
  <c r="AE225" i="28"/>
  <c r="AE179" i="28"/>
  <c r="AE145" i="28"/>
  <c r="AE214" i="28"/>
  <c r="AE168" i="28"/>
  <c r="AE122" i="28"/>
  <c r="AE178" i="28"/>
  <c r="AE144" i="28"/>
  <c r="AE98" i="28"/>
  <c r="AV107" i="28"/>
  <c r="AV97" i="28"/>
  <c r="AV95" i="28"/>
  <c r="AV81" i="28"/>
  <c r="AV71" i="28"/>
  <c r="AV69" i="28"/>
  <c r="AV58" i="28"/>
  <c r="AV227" i="28"/>
  <c r="AV225" i="28"/>
  <c r="AV217" i="28"/>
  <c r="AV205" i="28"/>
  <c r="AV193" i="28"/>
  <c r="AV189" i="28"/>
  <c r="AV170" i="28"/>
  <c r="AV166" i="28"/>
  <c r="AV156" i="28"/>
  <c r="AV155" i="28"/>
  <c r="AV122" i="28"/>
  <c r="AV120" i="28"/>
  <c r="AV118" i="28"/>
  <c r="AV110" i="28"/>
  <c r="AV108" i="28"/>
  <c r="AV109" i="28"/>
  <c r="AV85" i="28"/>
  <c r="AV83" i="28"/>
  <c r="AV61" i="28"/>
  <c r="AV56" i="28"/>
  <c r="AV59" i="28"/>
  <c r="AV228" i="28"/>
  <c r="AV214" i="28"/>
  <c r="AV206" i="28"/>
  <c r="AV203" i="28"/>
  <c r="AV201" i="28"/>
  <c r="AV194" i="28"/>
  <c r="AV180" i="28"/>
  <c r="AV179" i="28"/>
  <c r="AV177" i="28"/>
  <c r="AV169" i="28"/>
  <c r="AV146" i="28"/>
  <c r="AV142" i="28"/>
  <c r="AV239" i="28"/>
  <c r="AV121" i="28"/>
  <c r="AV106" i="28"/>
  <c r="AV105" i="28"/>
  <c r="AV98" i="28"/>
  <c r="AV84" i="28"/>
  <c r="AV82" i="28"/>
  <c r="AV230" i="28"/>
  <c r="AV229" i="28"/>
  <c r="AV216" i="28"/>
  <c r="AV202" i="28"/>
  <c r="AV182" i="28"/>
  <c r="AV167" i="28"/>
  <c r="AZ167" i="28"/>
  <c r="AV168" i="28"/>
  <c r="AV93" i="28"/>
  <c r="AV86" i="28"/>
  <c r="AV73" i="28"/>
  <c r="AV60" i="28"/>
  <c r="AV57" i="28"/>
  <c r="AV215" i="28"/>
  <c r="AV204" i="28"/>
  <c r="AV190" i="28"/>
  <c r="AV154" i="28"/>
  <c r="AV145" i="28"/>
  <c r="AV132" i="28"/>
  <c r="AV131" i="28"/>
  <c r="AV129" i="28"/>
  <c r="AV240" i="28"/>
  <c r="AV238" i="28"/>
  <c r="AV218" i="28"/>
  <c r="AV191" i="28"/>
  <c r="AV192" i="28"/>
  <c r="AV157" i="28"/>
  <c r="AV153" i="28"/>
  <c r="AV242" i="28"/>
  <c r="AV117" i="28"/>
  <c r="AV94" i="28"/>
  <c r="AV70" i="28"/>
  <c r="AV213" i="28"/>
  <c r="AV181" i="28"/>
  <c r="AV143" i="28"/>
  <c r="AV144" i="28"/>
  <c r="AV134" i="28"/>
  <c r="AV237" i="28"/>
  <c r="AV74" i="28"/>
  <c r="AV226" i="28"/>
  <c r="AZ226" i="28"/>
  <c r="AV165" i="28"/>
  <c r="AV158" i="28"/>
  <c r="AV130" i="28"/>
  <c r="AV96" i="28"/>
  <c r="AV133" i="28"/>
  <c r="AV72" i="28"/>
  <c r="AV178" i="28"/>
  <c r="AV119" i="28"/>
  <c r="AV141" i="28"/>
  <c r="AV241" i="28"/>
  <c r="AH81" i="28"/>
  <c r="AH105" i="28"/>
  <c r="AH153" i="28"/>
  <c r="AH201" i="28"/>
  <c r="AH57" i="28"/>
  <c r="AH106" i="28"/>
  <c r="AH154" i="28"/>
  <c r="AH202" i="28"/>
  <c r="AH58" i="28"/>
  <c r="AH107" i="28"/>
  <c r="AH155" i="28"/>
  <c r="AH203" i="28"/>
  <c r="AH59" i="28"/>
  <c r="AH108" i="28"/>
  <c r="AH156" i="28"/>
  <c r="AH204" i="28"/>
  <c r="AH60" i="28"/>
  <c r="AH109" i="28"/>
  <c r="AH157" i="28"/>
  <c r="AH205" i="28"/>
  <c r="AH61" i="28"/>
  <c r="AH110" i="28"/>
  <c r="AH158" i="28"/>
  <c r="AH206" i="28"/>
  <c r="AH129" i="28"/>
  <c r="AH189" i="28"/>
  <c r="AH70" i="28"/>
  <c r="AH130" i="28"/>
  <c r="AH190" i="28"/>
  <c r="AH71" i="28"/>
  <c r="AH131" i="28"/>
  <c r="AH191" i="28"/>
  <c r="AH72" i="28"/>
  <c r="AH132" i="28"/>
  <c r="AH192" i="28"/>
  <c r="AH73" i="28"/>
  <c r="AH133" i="28"/>
  <c r="AH193" i="28"/>
  <c r="AH74" i="28"/>
  <c r="AH134" i="28"/>
  <c r="AH194" i="28"/>
  <c r="AH69" i="28"/>
  <c r="AH141" i="28"/>
  <c r="AH213" i="28"/>
  <c r="AH177" i="28"/>
  <c r="AH94" i="28"/>
  <c r="AH178" i="28"/>
  <c r="AH83" i="28"/>
  <c r="AH167" i="28"/>
  <c r="AH239" i="28"/>
  <c r="AH144" i="28"/>
  <c r="AH228" i="28"/>
  <c r="AH121" i="28"/>
  <c r="AH217" i="28"/>
  <c r="AH98" i="28"/>
  <c r="AH182" i="28"/>
  <c r="AH56" i="28"/>
  <c r="AH165" i="28"/>
  <c r="AH82" i="28"/>
  <c r="AH166" i="28"/>
  <c r="AH238" i="28"/>
  <c r="AH143" i="28"/>
  <c r="AH227" i="28"/>
  <c r="AH120" i="28"/>
  <c r="AH216" i="28"/>
  <c r="AH97" i="28"/>
  <c r="AH181" i="28"/>
  <c r="AH86" i="28"/>
  <c r="AH170" i="28"/>
  <c r="AH242" i="28"/>
  <c r="AH93" i="28"/>
  <c r="AH118" i="28"/>
  <c r="AH95" i="28"/>
  <c r="AH84" i="28"/>
  <c r="AH240" i="28"/>
  <c r="AH229" i="28"/>
  <c r="AH218" i="28"/>
  <c r="AH117" i="28"/>
  <c r="AH142" i="28"/>
  <c r="AH119" i="28"/>
  <c r="AH96" i="28"/>
  <c r="AH85" i="28"/>
  <c r="AH241" i="28"/>
  <c r="AH230" i="28"/>
  <c r="AH225" i="28"/>
  <c r="AH179" i="28"/>
  <c r="AH145" i="28"/>
  <c r="AH237" i="28"/>
  <c r="AH215" i="28"/>
  <c r="AH169" i="28"/>
  <c r="AH226" i="28"/>
  <c r="AH180" i="28"/>
  <c r="AH146" i="28"/>
  <c r="AH214" i="28"/>
  <c r="AH168" i="28"/>
  <c r="AH122" i="28"/>
  <c r="BJ3" i="28" a="1"/>
  <c r="BJ3" i="28" s="1"/>
  <c r="AS6" i="28" a="1"/>
  <c r="AS6" i="28"/>
  <c r="AS3" i="28" a="1"/>
  <c r="AS3" i="28"/>
  <c r="AS7" i="28" a="1"/>
  <c r="AS7" i="28"/>
  <c r="AS9" i="28" a="1"/>
  <c r="AS9" i="28"/>
  <c r="AS4" i="28" a="1"/>
  <c r="AS4" i="28"/>
  <c r="AS5" i="28" a="1"/>
  <c r="AS5" i="28"/>
  <c r="AS8" i="28" a="1"/>
  <c r="AS8" i="28"/>
  <c r="BS237" i="28"/>
  <c r="BR213" i="28"/>
  <c r="BQ192" i="28"/>
  <c r="BR190" i="28"/>
  <c r="BU180" i="28"/>
  <c r="BU131" i="28"/>
  <c r="G225" i="35"/>
  <c r="G231" i="35"/>
  <c r="G231" i="27"/>
  <c r="BG135" i="28"/>
  <c r="F161" i="35"/>
  <c r="BU154" i="28"/>
  <c r="F70" i="35"/>
  <c r="F74" i="35"/>
  <c r="E213" i="35"/>
  <c r="E218" i="35"/>
  <c r="BS190" i="28"/>
  <c r="BS106" i="28"/>
  <c r="BU109" i="28"/>
  <c r="I82" i="35"/>
  <c r="E163" i="35"/>
  <c r="E166" i="35"/>
  <c r="BU165" i="28"/>
  <c r="BR207" i="28"/>
  <c r="BR208" i="28"/>
  <c r="F186" i="35"/>
  <c r="F179" i="34"/>
  <c r="F162" i="35"/>
  <c r="BU129" i="28"/>
  <c r="BR134" i="28"/>
  <c r="E114" i="27"/>
  <c r="E108" i="35"/>
  <c r="F111" i="35"/>
  <c r="BQ226" i="28"/>
  <c r="E84" i="35"/>
  <c r="G189" i="35"/>
  <c r="E135" i="35"/>
  <c r="G85" i="35"/>
  <c r="BS204" i="28"/>
  <c r="BQ180" i="28"/>
  <c r="BS169" i="28"/>
  <c r="F199" i="35"/>
  <c r="I134" i="35"/>
  <c r="BS240" i="28"/>
  <c r="BF207" i="28"/>
  <c r="F121" i="35"/>
  <c r="F127" i="27"/>
  <c r="BR133" i="28"/>
  <c r="E229" i="35"/>
  <c r="BQ96" i="28"/>
  <c r="F96" i="35"/>
  <c r="BS108" i="28"/>
  <c r="BU105" i="28"/>
  <c r="E218" i="34"/>
  <c r="F204" i="35"/>
  <c r="BQ205" i="28"/>
  <c r="BQ182" i="28"/>
  <c r="F138" i="35"/>
  <c r="F137" i="35"/>
  <c r="BQ154" i="28"/>
  <c r="E140" i="34"/>
  <c r="F192" i="34"/>
  <c r="G177" i="35"/>
  <c r="E176" i="35"/>
  <c r="F179" i="27"/>
  <c r="F173" i="35"/>
  <c r="BR177" i="28"/>
  <c r="BQ165" i="28"/>
  <c r="BS135" i="28"/>
  <c r="BS136" i="28"/>
  <c r="F225" i="35"/>
  <c r="BF243" i="28"/>
  <c r="BR237" i="28"/>
  <c r="BR243" i="28"/>
  <c r="BR244" i="28"/>
  <c r="F127" i="34"/>
  <c r="E231" i="34"/>
  <c r="BQ239" i="28"/>
  <c r="BQ243" i="28"/>
  <c r="BQ244" i="28"/>
  <c r="BR189" i="28"/>
  <c r="BF195" i="28"/>
  <c r="BQ129" i="28"/>
  <c r="F231" i="34"/>
  <c r="F114" i="34"/>
  <c r="BQ131" i="28"/>
  <c r="E114" i="34"/>
  <c r="E218" i="27"/>
  <c r="F88" i="34"/>
  <c r="BR94" i="28"/>
  <c r="BR98" i="28"/>
  <c r="BS189" i="28"/>
  <c r="F174" i="35"/>
  <c r="BS119" i="28"/>
  <c r="E202" i="35"/>
  <c r="BS201" i="28"/>
  <c r="G151" i="35"/>
  <c r="BU167" i="28"/>
  <c r="F175" i="35"/>
  <c r="BR179" i="28"/>
  <c r="BU153" i="28"/>
  <c r="BF135" i="28"/>
  <c r="G231" i="34"/>
  <c r="E227" i="35"/>
  <c r="I88" i="34"/>
  <c r="F75" i="34"/>
  <c r="G70" i="35"/>
  <c r="E49" i="34"/>
  <c r="K75" i="34"/>
  <c r="G114" i="35"/>
  <c r="I140" i="27"/>
  <c r="F166" i="35"/>
  <c r="BI171" i="28"/>
  <c r="BB215" i="28"/>
  <c r="AX215" i="28"/>
  <c r="AZ215" i="28"/>
  <c r="F48" i="27"/>
  <c r="F48" i="35"/>
  <c r="J165" i="34"/>
  <c r="AL181" i="28"/>
  <c r="AG181" i="28"/>
  <c r="J164" i="34"/>
  <c r="E179" i="34"/>
  <c r="BG195" i="28"/>
  <c r="BS193" i="28"/>
  <c r="BG171" i="28"/>
  <c r="BB181" i="28"/>
  <c r="AX181" i="28"/>
  <c r="AZ181" i="28"/>
  <c r="BJ230" i="28"/>
  <c r="BV230" i="28"/>
  <c r="I218" i="35"/>
  <c r="G140" i="35"/>
  <c r="F166" i="27"/>
  <c r="BF183" i="28"/>
  <c r="BS171" i="28"/>
  <c r="BS172" i="28"/>
  <c r="F192" i="27"/>
  <c r="E166" i="27"/>
  <c r="BI231" i="28"/>
  <c r="E47" i="27"/>
  <c r="E47" i="35"/>
  <c r="J165" i="27"/>
  <c r="J165" i="35"/>
  <c r="BB218" i="28"/>
  <c r="BB182" i="28"/>
  <c r="AX182" i="28"/>
  <c r="AL180" i="28"/>
  <c r="AG180" i="28"/>
  <c r="BB180" i="28"/>
  <c r="AX180" i="28"/>
  <c r="AZ180" i="28"/>
  <c r="BB214" i="28"/>
  <c r="AX214" i="28"/>
  <c r="AZ214" i="28"/>
  <c r="F140" i="27"/>
  <c r="I101" i="34"/>
  <c r="I231" i="35"/>
  <c r="G218" i="34"/>
  <c r="F140" i="34"/>
  <c r="AL191" i="28"/>
  <c r="AG191" i="28"/>
  <c r="BB179" i="28"/>
  <c r="AX179" i="28"/>
  <c r="AF75" i="28"/>
  <c r="BB217" i="28"/>
  <c r="AX217" i="28"/>
  <c r="BB177" i="28"/>
  <c r="AX177" i="28"/>
  <c r="J217" i="34"/>
  <c r="G179" i="34"/>
  <c r="BE159" i="28"/>
  <c r="E192" i="34"/>
  <c r="F166" i="34"/>
  <c r="E192" i="35"/>
  <c r="BR159" i="28"/>
  <c r="BR160" i="28"/>
  <c r="E88" i="27"/>
  <c r="AZ228" i="28"/>
  <c r="E140" i="27"/>
  <c r="BB74" i="28"/>
  <c r="AX74" i="28"/>
  <c r="J48" i="34"/>
  <c r="G218" i="35"/>
  <c r="E205" i="35"/>
  <c r="BE231" i="28"/>
  <c r="BQ231" i="28"/>
  <c r="BQ232" i="28"/>
  <c r="BE195" i="28"/>
  <c r="G88" i="27"/>
  <c r="BI72" i="28"/>
  <c r="BU72" i="28"/>
  <c r="I47" i="27"/>
  <c r="I47" i="35"/>
  <c r="E192" i="27"/>
  <c r="BB69" i="28"/>
  <c r="AX69" i="28"/>
  <c r="J43" i="34"/>
  <c r="F101" i="34"/>
  <c r="BF159" i="28"/>
  <c r="BS159" i="28"/>
  <c r="BS160" i="28"/>
  <c r="G141" i="34"/>
  <c r="G166" i="35"/>
  <c r="BF147" i="28"/>
  <c r="AL118" i="28"/>
  <c r="AG118" i="28"/>
  <c r="BJ118" i="28"/>
  <c r="BV118" i="28"/>
  <c r="BG231" i="28"/>
  <c r="AZ179" i="28"/>
  <c r="BQ195" i="28"/>
  <c r="BQ196" i="28"/>
  <c r="AL193" i="28"/>
  <c r="AG193" i="28"/>
  <c r="J177" i="27"/>
  <c r="J177" i="35"/>
  <c r="BB193" i="28"/>
  <c r="AX193" i="28"/>
  <c r="AZ193" i="28"/>
  <c r="BS231" i="28"/>
  <c r="BS232" i="28"/>
  <c r="G219" i="27"/>
  <c r="AL192" i="28"/>
  <c r="AG192" i="28"/>
  <c r="BB134" i="28"/>
  <c r="BB169" i="28"/>
  <c r="AX169" i="28"/>
  <c r="AZ169" i="28"/>
  <c r="BQ207" i="28"/>
  <c r="BQ208" i="28"/>
  <c r="E193" i="27"/>
  <c r="J100" i="34"/>
  <c r="BB201" i="28"/>
  <c r="AX201" i="28"/>
  <c r="AZ201" i="28"/>
  <c r="BJ181" i="28"/>
  <c r="BV181" i="28"/>
  <c r="AL121" i="28"/>
  <c r="AG121" i="28"/>
  <c r="AJ121" i="28"/>
  <c r="BS183" i="28"/>
  <c r="BS184" i="28"/>
  <c r="BR111" i="28"/>
  <c r="BR112" i="28"/>
  <c r="F89" i="34"/>
  <c r="AZ133" i="28"/>
  <c r="BJ225" i="28"/>
  <c r="BJ122" i="28"/>
  <c r="BV122" i="28"/>
  <c r="BB166" i="28"/>
  <c r="AX166" i="28"/>
  <c r="AZ166" i="28"/>
  <c r="BB168" i="28"/>
  <c r="AX168" i="28"/>
  <c r="BB165" i="28"/>
  <c r="AX165" i="28"/>
  <c r="AZ165" i="28"/>
  <c r="AL120" i="28"/>
  <c r="AG120" i="28"/>
  <c r="J98" i="34"/>
  <c r="BB133" i="28"/>
  <c r="AX133" i="28"/>
  <c r="BB202" i="28"/>
  <c r="AX202" i="28"/>
  <c r="AZ202" i="28"/>
  <c r="AL119" i="28"/>
  <c r="AG119" i="28"/>
  <c r="J97" i="27"/>
  <c r="J97" i="35"/>
  <c r="BB170" i="28"/>
  <c r="AX170" i="28"/>
  <c r="AZ170" i="28"/>
  <c r="BI111" i="28"/>
  <c r="I88" i="27"/>
  <c r="G45" i="27"/>
  <c r="G45" i="35"/>
  <c r="BB204" i="28"/>
  <c r="AX204" i="28"/>
  <c r="BB205" i="28"/>
  <c r="AX205" i="28"/>
  <c r="AZ205" i="28"/>
  <c r="AL177" i="28"/>
  <c r="AG177" i="28"/>
  <c r="J160" i="27"/>
  <c r="G140" i="27"/>
  <c r="BB129" i="28"/>
  <c r="AX129" i="28"/>
  <c r="AZ129" i="28"/>
  <c r="BB72" i="28"/>
  <c r="AX72" i="28"/>
  <c r="J46" i="34"/>
  <c r="I205" i="35"/>
  <c r="G166" i="27"/>
  <c r="I205" i="34"/>
  <c r="G205" i="34"/>
  <c r="BS147" i="28"/>
  <c r="BS148" i="28"/>
  <c r="G128" i="27"/>
  <c r="AL179" i="28"/>
  <c r="AG179" i="28"/>
  <c r="AI179" i="28"/>
  <c r="BE207" i="28"/>
  <c r="G153" i="27"/>
  <c r="BG159" i="28"/>
  <c r="BE171" i="28"/>
  <c r="E205" i="34"/>
  <c r="BB132" i="28"/>
  <c r="AX132" i="28"/>
  <c r="AZ132" i="28"/>
  <c r="BG183" i="28"/>
  <c r="BG111" i="28"/>
  <c r="AZ203" i="28"/>
  <c r="AZ227" i="28"/>
  <c r="AW28" i="28"/>
  <c r="I19" i="34"/>
  <c r="BE72" i="28"/>
  <c r="BQ72" i="28"/>
  <c r="J95" i="27"/>
  <c r="J95" i="35"/>
  <c r="J164" i="27"/>
  <c r="J164" i="35"/>
  <c r="BB216" i="28"/>
  <c r="AX216" i="28"/>
  <c r="AZ216" i="28"/>
  <c r="BB206" i="28"/>
  <c r="BB95" i="28"/>
  <c r="AX95" i="28"/>
  <c r="J71" i="34"/>
  <c r="BB71" i="28"/>
  <c r="AX71" i="28"/>
  <c r="J45" i="34"/>
  <c r="BB70" i="28"/>
  <c r="AX70" i="28"/>
  <c r="J44" i="34"/>
  <c r="E36" i="34"/>
  <c r="BU147" i="28"/>
  <c r="BU148" i="28"/>
  <c r="I128" i="27"/>
  <c r="BB130" i="28"/>
  <c r="AX130" i="28"/>
  <c r="AZ130" i="28"/>
  <c r="BB109" i="28"/>
  <c r="AX109" i="28"/>
  <c r="J86" i="34"/>
  <c r="J213" i="27"/>
  <c r="J213" i="35"/>
  <c r="BB192" i="28"/>
  <c r="AX192" i="28"/>
  <c r="AZ192" i="28"/>
  <c r="BB189" i="28"/>
  <c r="AX189" i="28"/>
  <c r="AZ189" i="28"/>
  <c r="BB110" i="28"/>
  <c r="J186" i="27"/>
  <c r="J186" i="35"/>
  <c r="AL168" i="28"/>
  <c r="AG168" i="28"/>
  <c r="AI168" i="28"/>
  <c r="BB191" i="28"/>
  <c r="AX191" i="28"/>
  <c r="AZ191" i="28"/>
  <c r="BU243" i="28"/>
  <c r="BU244" i="28"/>
  <c r="I232" i="34"/>
  <c r="AZ194" i="28"/>
  <c r="BR135" i="28"/>
  <c r="BR136" i="28"/>
  <c r="F115" i="34"/>
  <c r="BB106" i="28"/>
  <c r="AX106" i="28"/>
  <c r="J83" i="34"/>
  <c r="J213" i="34"/>
  <c r="BJ117" i="28"/>
  <c r="BV117" i="28"/>
  <c r="BB121" i="28"/>
  <c r="AX121" i="28"/>
  <c r="AZ121" i="28"/>
  <c r="BB190" i="28"/>
  <c r="AX190" i="28"/>
  <c r="AZ190" i="28"/>
  <c r="AL93" i="28"/>
  <c r="AG93" i="28"/>
  <c r="BJ93" i="28"/>
  <c r="BV93" i="28"/>
  <c r="BB118" i="28"/>
  <c r="AX118" i="28"/>
  <c r="AZ118" i="28"/>
  <c r="BB97" i="28"/>
  <c r="AX97" i="28"/>
  <c r="J73" i="34"/>
  <c r="BB94" i="28"/>
  <c r="AX94" i="28"/>
  <c r="J70" i="34"/>
  <c r="BB93" i="28"/>
  <c r="AX93" i="28"/>
  <c r="J69" i="34"/>
  <c r="BB98" i="28"/>
  <c r="AX98" i="28"/>
  <c r="J74" i="34"/>
  <c r="G205" i="27"/>
  <c r="I153" i="27"/>
  <c r="I179" i="34"/>
  <c r="I192" i="34"/>
  <c r="G127" i="27"/>
  <c r="I205" i="27"/>
  <c r="BQ159" i="28"/>
  <c r="BQ160" i="28"/>
  <c r="E141" i="34"/>
  <c r="BI195" i="28"/>
  <c r="F205" i="27"/>
  <c r="BQ183" i="28"/>
  <c r="BQ184" i="28"/>
  <c r="E167" i="27"/>
  <c r="E43" i="27"/>
  <c r="E43" i="35"/>
  <c r="J186" i="34"/>
  <c r="J188" i="34"/>
  <c r="E101" i="34"/>
  <c r="I88" i="35"/>
  <c r="F218" i="35"/>
  <c r="F88" i="35"/>
  <c r="BR123" i="28"/>
  <c r="BR124" i="28"/>
  <c r="F102" i="27"/>
  <c r="BU231" i="28"/>
  <c r="BU232" i="28"/>
  <c r="I219" i="27"/>
  <c r="BR171" i="28"/>
  <c r="BR172" i="28"/>
  <c r="F154" i="27"/>
  <c r="I231" i="34"/>
  <c r="I166" i="34"/>
  <c r="I140" i="34"/>
  <c r="I218" i="34"/>
  <c r="BS219" i="28"/>
  <c r="BS220" i="28"/>
  <c r="G206" i="27"/>
  <c r="I114" i="35"/>
  <c r="G179" i="27"/>
  <c r="I140" i="35"/>
  <c r="E153" i="34"/>
  <c r="BF123" i="28"/>
  <c r="BJ203" i="28"/>
  <c r="BV203" i="28"/>
  <c r="AL94" i="28"/>
  <c r="AG94" i="28"/>
  <c r="BJ94" i="28"/>
  <c r="BV94" i="28"/>
  <c r="AB75" i="28"/>
  <c r="AK75" i="28"/>
  <c r="AL69" i="28"/>
  <c r="AG69" i="28"/>
  <c r="F218" i="34"/>
  <c r="I232" i="27"/>
  <c r="BU195" i="28"/>
  <c r="BU196" i="28"/>
  <c r="I180" i="27"/>
  <c r="E127" i="27"/>
  <c r="BG123" i="28"/>
  <c r="BJ120" i="28"/>
  <c r="BV120" i="28"/>
  <c r="AL167" i="28"/>
  <c r="AG167" i="28"/>
  <c r="AI167" i="28"/>
  <c r="I114" i="27"/>
  <c r="F88" i="27"/>
  <c r="BE147" i="28"/>
  <c r="G101" i="34"/>
  <c r="I114" i="34"/>
  <c r="BB119" i="28"/>
  <c r="AX119" i="28"/>
  <c r="AZ119" i="28"/>
  <c r="AL207" i="28"/>
  <c r="I166" i="27"/>
  <c r="G124" i="35"/>
  <c r="G127" i="35"/>
  <c r="BG219" i="28"/>
  <c r="F101" i="35"/>
  <c r="BI135" i="28"/>
  <c r="BI147" i="28"/>
  <c r="BI183" i="28"/>
  <c r="BF219" i="28"/>
  <c r="BS243" i="28"/>
  <c r="BS244" i="28"/>
  <c r="G232" i="27"/>
  <c r="AZ131" i="28"/>
  <c r="AT31" i="28"/>
  <c r="F22" i="34"/>
  <c r="J189" i="27"/>
  <c r="J189" i="35"/>
  <c r="AL170" i="28"/>
  <c r="AL169" i="28"/>
  <c r="AG169" i="28"/>
  <c r="AI169" i="28"/>
  <c r="BB122" i="28"/>
  <c r="AX122" i="28"/>
  <c r="AZ122" i="28"/>
  <c r="BB120" i="28"/>
  <c r="AX120" i="28"/>
  <c r="AZ120" i="28"/>
  <c r="F153" i="34"/>
  <c r="G127" i="34"/>
  <c r="J216" i="27"/>
  <c r="J216" i="35"/>
  <c r="J216" i="34"/>
  <c r="AZ117" i="28"/>
  <c r="BF231" i="28"/>
  <c r="BF69" i="28"/>
  <c r="BR69" i="28"/>
  <c r="BX69" i="28" s="1"/>
  <c r="BI243" i="28"/>
  <c r="BR219" i="28"/>
  <c r="BR220" i="28"/>
  <c r="F206" i="27"/>
  <c r="J98" i="27"/>
  <c r="J98" i="35"/>
  <c r="AL166" i="28"/>
  <c r="AG166" i="28"/>
  <c r="BJ166" i="28"/>
  <c r="BV166" i="28"/>
  <c r="AL96" i="28"/>
  <c r="AG96" i="28"/>
  <c r="BJ96" i="28"/>
  <c r="BV96" i="28"/>
  <c r="E179" i="27"/>
  <c r="BI207" i="28"/>
  <c r="BU201" i="28"/>
  <c r="BU207" i="28"/>
  <c r="BU208" i="28"/>
  <c r="I193" i="27"/>
  <c r="E205" i="27"/>
  <c r="G101" i="27"/>
  <c r="F153" i="27"/>
  <c r="BU183" i="28"/>
  <c r="BU184" i="28"/>
  <c r="I167" i="27"/>
  <c r="AZ229" i="28"/>
  <c r="BB105" i="28"/>
  <c r="AX105" i="28"/>
  <c r="J82" i="34"/>
  <c r="E153" i="27"/>
  <c r="BG147" i="28"/>
  <c r="G36" i="34"/>
  <c r="AC75" i="28"/>
  <c r="I127" i="34"/>
  <c r="I36" i="34"/>
  <c r="E95" i="35"/>
  <c r="E101" i="35"/>
  <c r="E101" i="27"/>
  <c r="I121" i="35"/>
  <c r="I127" i="35"/>
  <c r="I127" i="27"/>
  <c r="I173" i="35"/>
  <c r="I179" i="35"/>
  <c r="I179" i="27"/>
  <c r="I186" i="35"/>
  <c r="I192" i="35"/>
  <c r="I192" i="27"/>
  <c r="BU117" i="28"/>
  <c r="BU123" i="28"/>
  <c r="BU124" i="28"/>
  <c r="I102" i="27"/>
  <c r="BI123" i="28"/>
  <c r="F218" i="27"/>
  <c r="I231" i="27"/>
  <c r="BE123" i="28"/>
  <c r="I101" i="27"/>
  <c r="BU159" i="28"/>
  <c r="BU160" i="28"/>
  <c r="I141" i="34"/>
  <c r="I166" i="35"/>
  <c r="BS123" i="28"/>
  <c r="BS124" i="28"/>
  <c r="G102" i="27"/>
  <c r="BF111" i="28"/>
  <c r="BQ135" i="28"/>
  <c r="BQ136" i="28"/>
  <c r="E115" i="27"/>
  <c r="BR231" i="28"/>
  <c r="BR232" i="28"/>
  <c r="F219" i="34"/>
  <c r="F101" i="27"/>
  <c r="BF171" i="28"/>
  <c r="BE219" i="28"/>
  <c r="AZ213" i="28"/>
  <c r="AT62" i="28"/>
  <c r="BB107" i="28"/>
  <c r="AX107" i="28"/>
  <c r="J84" i="34"/>
  <c r="BI159" i="28"/>
  <c r="I218" i="27"/>
  <c r="F36" i="34"/>
  <c r="AD75" i="28"/>
  <c r="BU213" i="28"/>
  <c r="BU219" i="28"/>
  <c r="BU220" i="28"/>
  <c r="BI219" i="28"/>
  <c r="G205" i="35"/>
  <c r="J189" i="34"/>
  <c r="J191" i="34"/>
  <c r="J212" i="34"/>
  <c r="BJ206" i="28"/>
  <c r="BV206" i="28"/>
  <c r="J187" i="34"/>
  <c r="AX231" i="28"/>
  <c r="AL98" i="28"/>
  <c r="AG98" i="28"/>
  <c r="AJ98" i="28"/>
  <c r="AG207" i="28"/>
  <c r="AG208" i="28"/>
  <c r="AG209" i="28"/>
  <c r="BJ202" i="28"/>
  <c r="BV202" i="28"/>
  <c r="AZ178" i="28"/>
  <c r="AZ204" i="28"/>
  <c r="J174" i="27"/>
  <c r="J174" i="35"/>
  <c r="J215" i="34"/>
  <c r="AL95" i="28"/>
  <c r="AG95" i="28"/>
  <c r="J71" i="27"/>
  <c r="J71" i="35"/>
  <c r="E48" i="27"/>
  <c r="E48" i="35"/>
  <c r="BE74" i="28"/>
  <c r="BQ74" i="28"/>
  <c r="F46" i="27"/>
  <c r="F46" i="35"/>
  <c r="BF72" i="28"/>
  <c r="BR72" i="28"/>
  <c r="AS31" i="28"/>
  <c r="E22" i="34"/>
  <c r="BF70" i="28"/>
  <c r="BR70" i="28"/>
  <c r="G44" i="27"/>
  <c r="G44" i="35"/>
  <c r="BG70" i="28"/>
  <c r="BS70" i="28"/>
  <c r="E44" i="27"/>
  <c r="E44" i="35"/>
  <c r="BE70" i="28"/>
  <c r="BQ70" i="28"/>
  <c r="G48" i="27"/>
  <c r="G48" i="35"/>
  <c r="BG74" i="28"/>
  <c r="BS74" i="28"/>
  <c r="BG73" i="28"/>
  <c r="BS73" i="28"/>
  <c r="BI71" i="28"/>
  <c r="BU71" i="28"/>
  <c r="I45" i="27"/>
  <c r="I45" i="35"/>
  <c r="K36" i="34"/>
  <c r="AY62" i="28"/>
  <c r="AS62" i="28"/>
  <c r="BA62" i="28"/>
  <c r="BB59" i="28"/>
  <c r="AX59" i="28"/>
  <c r="J33" i="34"/>
  <c r="AY26" i="28"/>
  <c r="K17" i="34"/>
  <c r="AW62" i="28"/>
  <c r="AU62" i="28"/>
  <c r="J73" i="27"/>
  <c r="J73" i="35"/>
  <c r="Y26" i="28"/>
  <c r="BR183" i="28"/>
  <c r="BR184" i="28"/>
  <c r="F167" i="27"/>
  <c r="AZ230" i="28"/>
  <c r="J174" i="34"/>
  <c r="AL231" i="28"/>
  <c r="J215" i="27"/>
  <c r="J215" i="35"/>
  <c r="J214" i="34"/>
  <c r="BJ227" i="28"/>
  <c r="BV227" i="28"/>
  <c r="J214" i="27"/>
  <c r="J214" i="35"/>
  <c r="J147" i="34"/>
  <c r="J147" i="27"/>
  <c r="BJ165" i="28"/>
  <c r="BJ178" i="28"/>
  <c r="BV178" i="28"/>
  <c r="J161" i="27"/>
  <c r="J161" i="35"/>
  <c r="J161" i="34"/>
  <c r="AX134" i="28"/>
  <c r="AG134" i="28"/>
  <c r="AG135" i="28"/>
  <c r="AG136" i="28"/>
  <c r="AL135" i="28"/>
  <c r="J108" i="27"/>
  <c r="BJ129" i="28"/>
  <c r="J108" i="34"/>
  <c r="J110" i="27"/>
  <c r="J110" i="35"/>
  <c r="BJ131" i="28"/>
  <c r="BV131" i="28"/>
  <c r="J110" i="34"/>
  <c r="BB231" i="28"/>
  <c r="BJ180" i="28"/>
  <c r="BV180" i="28"/>
  <c r="J163" i="34"/>
  <c r="J163" i="27"/>
  <c r="J163" i="35"/>
  <c r="J109" i="34"/>
  <c r="BJ130" i="28"/>
  <c r="BV130" i="28"/>
  <c r="J109" i="27"/>
  <c r="J109" i="35"/>
  <c r="F205" i="35"/>
  <c r="BR147" i="28"/>
  <c r="BR148" i="28"/>
  <c r="F128" i="27"/>
  <c r="G179" i="35"/>
  <c r="BU135" i="28"/>
  <c r="BU136" i="28"/>
  <c r="I115" i="34"/>
  <c r="AG231" i="28"/>
  <c r="AG232" i="28"/>
  <c r="AG234" i="28"/>
  <c r="AG170" i="28"/>
  <c r="J112" i="34"/>
  <c r="BJ133" i="28"/>
  <c r="BV133" i="28"/>
  <c r="J112" i="27"/>
  <c r="J112" i="35"/>
  <c r="BJ132" i="28"/>
  <c r="BV132" i="28"/>
  <c r="J111" i="27"/>
  <c r="J111" i="35"/>
  <c r="J111" i="34"/>
  <c r="J83" i="27"/>
  <c r="J83" i="35"/>
  <c r="BJ106" i="28"/>
  <c r="BV106" i="28"/>
  <c r="J203" i="27"/>
  <c r="J203" i="35"/>
  <c r="J203" i="34"/>
  <c r="BJ217" i="28"/>
  <c r="BV217" i="28"/>
  <c r="J86" i="27"/>
  <c r="J86" i="35"/>
  <c r="BJ109" i="28"/>
  <c r="BV109" i="28"/>
  <c r="J178" i="34"/>
  <c r="J178" i="27"/>
  <c r="J178" i="35"/>
  <c r="BJ194" i="28"/>
  <c r="BV194" i="28"/>
  <c r="J200" i="34"/>
  <c r="BJ214" i="28"/>
  <c r="BV214" i="28"/>
  <c r="J200" i="27"/>
  <c r="J200" i="35"/>
  <c r="AZ45" i="28"/>
  <c r="AI45" i="28"/>
  <c r="AX110" i="28"/>
  <c r="J87" i="34"/>
  <c r="BB142" i="28"/>
  <c r="AX142" i="28"/>
  <c r="BB143" i="28"/>
  <c r="AX143" i="28"/>
  <c r="BB141" i="28"/>
  <c r="AX141" i="28"/>
  <c r="AZ141" i="28"/>
  <c r="BB144" i="28"/>
  <c r="AX144" i="28"/>
  <c r="AZ144" i="28"/>
  <c r="BB145" i="28"/>
  <c r="AX145" i="28"/>
  <c r="AZ145" i="28"/>
  <c r="BB146" i="28"/>
  <c r="AG110" i="28"/>
  <c r="AJ110" i="28"/>
  <c r="AL111" i="28"/>
  <c r="BJ108" i="28"/>
  <c r="BV108" i="28"/>
  <c r="J85" i="27"/>
  <c r="J85" i="35"/>
  <c r="J176" i="27"/>
  <c r="J176" i="35"/>
  <c r="BJ192" i="28"/>
  <c r="BV192" i="28"/>
  <c r="J176" i="34"/>
  <c r="BJ191" i="28"/>
  <c r="BV191" i="28"/>
  <c r="J175" i="34"/>
  <c r="J175" i="27"/>
  <c r="J175" i="35"/>
  <c r="AX206" i="28"/>
  <c r="J201" i="34"/>
  <c r="BJ215" i="28"/>
  <c r="BV215" i="28"/>
  <c r="J201" i="27"/>
  <c r="J201" i="35"/>
  <c r="AL237" i="28"/>
  <c r="AG237" i="28"/>
  <c r="AJ237" i="28"/>
  <c r="AL240" i="28"/>
  <c r="AG240" i="28"/>
  <c r="AJ240" i="28"/>
  <c r="AL239" i="28"/>
  <c r="AG239" i="28"/>
  <c r="AI239" i="28"/>
  <c r="AL241" i="28"/>
  <c r="AG241" i="28"/>
  <c r="AJ241" i="28"/>
  <c r="AL238" i="28"/>
  <c r="AG238" i="28"/>
  <c r="AI238" i="28"/>
  <c r="AL242" i="28"/>
  <c r="AX218" i="28"/>
  <c r="AL153" i="28"/>
  <c r="AG153" i="28"/>
  <c r="AI153" i="28"/>
  <c r="AL157" i="28"/>
  <c r="AG157" i="28"/>
  <c r="AI157" i="28"/>
  <c r="AL154" i="28"/>
  <c r="AG154" i="28"/>
  <c r="AJ154" i="28"/>
  <c r="AL156" i="28"/>
  <c r="AG156" i="28"/>
  <c r="AJ156" i="28"/>
  <c r="AL155" i="28"/>
  <c r="AG155" i="28"/>
  <c r="AI155" i="28"/>
  <c r="AL158" i="28"/>
  <c r="J173" i="34"/>
  <c r="J173" i="27"/>
  <c r="BJ189" i="28"/>
  <c r="J199" i="34"/>
  <c r="BJ213" i="28"/>
  <c r="J199" i="27"/>
  <c r="BJ105" i="28"/>
  <c r="J82" i="27"/>
  <c r="AL141" i="28"/>
  <c r="AG141" i="28"/>
  <c r="AI141" i="28"/>
  <c r="AL142" i="28"/>
  <c r="AG142" i="28"/>
  <c r="AJ142" i="28"/>
  <c r="AL145" i="28"/>
  <c r="AG145" i="28"/>
  <c r="AI145" i="28"/>
  <c r="AL146" i="28"/>
  <c r="AL144" i="28"/>
  <c r="AG144" i="28"/>
  <c r="AI144" i="28"/>
  <c r="AL143" i="28"/>
  <c r="AG143" i="28"/>
  <c r="AI143" i="28"/>
  <c r="J84" i="27"/>
  <c r="J84" i="35"/>
  <c r="BJ107" i="28"/>
  <c r="BV107" i="28"/>
  <c r="BB239" i="28"/>
  <c r="AX239" i="28"/>
  <c r="AZ239" i="28"/>
  <c r="BB242" i="28"/>
  <c r="AX242" i="28"/>
  <c r="AZ242" i="28"/>
  <c r="BB237" i="28"/>
  <c r="AX237" i="28"/>
  <c r="AZ237" i="28"/>
  <c r="BB241" i="28"/>
  <c r="AX241" i="28"/>
  <c r="AZ241" i="28"/>
  <c r="BB238" i="28"/>
  <c r="AX238" i="28"/>
  <c r="AZ238" i="28"/>
  <c r="BB240" i="28"/>
  <c r="BB157" i="28"/>
  <c r="AX157" i="28"/>
  <c r="AZ157" i="28"/>
  <c r="BB153" i="28"/>
  <c r="AX153" i="28"/>
  <c r="AZ153" i="28"/>
  <c r="BB158" i="28"/>
  <c r="BB154" i="28"/>
  <c r="AX154" i="28"/>
  <c r="BB155" i="28"/>
  <c r="AX155" i="28"/>
  <c r="AZ155" i="28"/>
  <c r="BB156" i="28"/>
  <c r="AX156" i="28"/>
  <c r="AZ156" i="28"/>
  <c r="AL219" i="28"/>
  <c r="AG216" i="28"/>
  <c r="AI216" i="28"/>
  <c r="J204" i="27"/>
  <c r="J204" i="35"/>
  <c r="BJ218" i="28"/>
  <c r="BV218" i="28"/>
  <c r="J204" i="34"/>
  <c r="F59" i="27"/>
  <c r="F59" i="35"/>
  <c r="BF84" i="28"/>
  <c r="BR84" i="28"/>
  <c r="BR99" i="28"/>
  <c r="BR100" i="28"/>
  <c r="F76" i="27"/>
  <c r="F75" i="27"/>
  <c r="F59" i="34"/>
  <c r="AT29" i="28"/>
  <c r="F20" i="34"/>
  <c r="G60" i="34"/>
  <c r="AU30" i="28"/>
  <c r="G21" i="34"/>
  <c r="AW29" i="28"/>
  <c r="I20" i="34"/>
  <c r="BG83" i="28"/>
  <c r="BS83" i="28"/>
  <c r="G58" i="27"/>
  <c r="G58" i="35"/>
  <c r="BE85" i="28"/>
  <c r="BQ85" i="28"/>
  <c r="E60" i="27"/>
  <c r="E60" i="35"/>
  <c r="G61" i="27"/>
  <c r="G61" i="35"/>
  <c r="BG86" i="28"/>
  <c r="BS86" i="28"/>
  <c r="AT28" i="28"/>
  <c r="F19" i="34"/>
  <c r="I56" i="34"/>
  <c r="AW87" i="28"/>
  <c r="AW26" i="28"/>
  <c r="I17" i="34"/>
  <c r="I60" i="34"/>
  <c r="AW30" i="28"/>
  <c r="I21" i="34"/>
  <c r="AW31" i="28"/>
  <c r="I22" i="34"/>
  <c r="I61" i="34"/>
  <c r="E58" i="34"/>
  <c r="AS28" i="28"/>
  <c r="E19" i="34"/>
  <c r="E60" i="34"/>
  <c r="AS30" i="28"/>
  <c r="E21" i="34"/>
  <c r="BQ71" i="28"/>
  <c r="BU95" i="28"/>
  <c r="BU99" i="28"/>
  <c r="BU100" i="28"/>
  <c r="BI99" i="28"/>
  <c r="AU29" i="28"/>
  <c r="G20" i="34"/>
  <c r="E58" i="27"/>
  <c r="E58" i="35"/>
  <c r="F61" i="27"/>
  <c r="F61" i="35"/>
  <c r="BF86" i="28"/>
  <c r="BR86" i="28"/>
  <c r="E59" i="27"/>
  <c r="E59" i="35"/>
  <c r="BE84" i="28"/>
  <c r="BQ84" i="28"/>
  <c r="E56" i="27"/>
  <c r="BE81" i="28"/>
  <c r="AB87" i="28"/>
  <c r="AK87" i="28"/>
  <c r="BI86" i="28"/>
  <c r="BU86" i="28"/>
  <c r="I61" i="27"/>
  <c r="I61" i="35"/>
  <c r="E61" i="27"/>
  <c r="E61" i="35"/>
  <c r="BE86" i="28"/>
  <c r="BQ86" i="28"/>
  <c r="G57" i="27"/>
  <c r="G57" i="35"/>
  <c r="BG82" i="28"/>
  <c r="BS82" i="28"/>
  <c r="K56" i="34"/>
  <c r="AY87" i="28"/>
  <c r="AS27" i="28"/>
  <c r="E18" i="34"/>
  <c r="E57" i="34"/>
  <c r="K57" i="34"/>
  <c r="AY27" i="28"/>
  <c r="K18" i="34"/>
  <c r="E56" i="34"/>
  <c r="AS26" i="28"/>
  <c r="AS87" i="28"/>
  <c r="BA87" i="28"/>
  <c r="K59" i="34"/>
  <c r="AY29" i="28"/>
  <c r="K20" i="34"/>
  <c r="AU87" i="28"/>
  <c r="AU26" i="28"/>
  <c r="G56" i="34"/>
  <c r="I43" i="35"/>
  <c r="BS71" i="28"/>
  <c r="I71" i="35"/>
  <c r="I75" i="35"/>
  <c r="I75" i="27"/>
  <c r="AC87" i="28"/>
  <c r="F56" i="27"/>
  <c r="BF81" i="28"/>
  <c r="BI85" i="28"/>
  <c r="BU85" i="28"/>
  <c r="I60" i="27"/>
  <c r="I60" i="35"/>
  <c r="BI81" i="28"/>
  <c r="I56" i="27"/>
  <c r="AF87" i="28"/>
  <c r="BG85" i="28"/>
  <c r="BS85" i="28"/>
  <c r="G60" i="27"/>
  <c r="G60" i="35"/>
  <c r="AY28" i="28"/>
  <c r="K19" i="34"/>
  <c r="K58" i="34"/>
  <c r="G57" i="34"/>
  <c r="AU27" i="28"/>
  <c r="G18" i="34"/>
  <c r="BG81" i="28"/>
  <c r="G56" i="27"/>
  <c r="AD87" i="28"/>
  <c r="G75" i="27"/>
  <c r="E75" i="27"/>
  <c r="BF99" i="28"/>
  <c r="BG99" i="28"/>
  <c r="F43" i="35"/>
  <c r="G61" i="34"/>
  <c r="AU31" i="28"/>
  <c r="G22" i="34"/>
  <c r="I57" i="34"/>
  <c r="AW27" i="28"/>
  <c r="I18" i="34"/>
  <c r="F56" i="34"/>
  <c r="AT26" i="28"/>
  <c r="AT87" i="28"/>
  <c r="F57" i="34"/>
  <c r="AT27" i="28"/>
  <c r="F18" i="34"/>
  <c r="F60" i="34"/>
  <c r="AT30" i="28"/>
  <c r="F21" i="34"/>
  <c r="E59" i="34"/>
  <c r="AS29" i="28"/>
  <c r="E20" i="34"/>
  <c r="BU69" i="28"/>
  <c r="AY30" i="28"/>
  <c r="K21" i="34"/>
  <c r="AY31" i="28"/>
  <c r="K22" i="34"/>
  <c r="I59" i="27"/>
  <c r="I59" i="35"/>
  <c r="BI84" i="28"/>
  <c r="BU84" i="28"/>
  <c r="BF85" i="28"/>
  <c r="BR85" i="28"/>
  <c r="F60" i="27"/>
  <c r="F60" i="35"/>
  <c r="BG84" i="28"/>
  <c r="BS84" i="28"/>
  <c r="G59" i="27"/>
  <c r="G59" i="35"/>
  <c r="F57" i="27"/>
  <c r="F57" i="35"/>
  <c r="BF82" i="28"/>
  <c r="BR82" i="28"/>
  <c r="BF83" i="28"/>
  <c r="BR83" i="28"/>
  <c r="F58" i="27"/>
  <c r="F58" i="35"/>
  <c r="BI82" i="28"/>
  <c r="BU82" i="28"/>
  <c r="I57" i="27"/>
  <c r="I57" i="35"/>
  <c r="E57" i="27"/>
  <c r="E57" i="35"/>
  <c r="BE82" i="28"/>
  <c r="BQ82" i="28"/>
  <c r="BI83" i="28"/>
  <c r="BU83" i="28"/>
  <c r="I58" i="27"/>
  <c r="I58" i="35"/>
  <c r="AU28" i="28"/>
  <c r="G19" i="34"/>
  <c r="E35" i="27"/>
  <c r="BE61" i="28"/>
  <c r="AB31" i="28"/>
  <c r="F33" i="27"/>
  <c r="BF59" i="28"/>
  <c r="AC29" i="28"/>
  <c r="G31" i="27"/>
  <c r="BG57" i="28"/>
  <c r="AD27" i="28"/>
  <c r="E33" i="27"/>
  <c r="BE59" i="28"/>
  <c r="AB29" i="28"/>
  <c r="F35" i="27"/>
  <c r="BF61" i="28"/>
  <c r="AC31" i="28"/>
  <c r="F31" i="27"/>
  <c r="BF57" i="28"/>
  <c r="AC27" i="28"/>
  <c r="G33" i="27"/>
  <c r="BG59" i="28"/>
  <c r="AD29" i="28"/>
  <c r="I35" i="27"/>
  <c r="BI61" i="28"/>
  <c r="AF31" i="28"/>
  <c r="I31" i="27"/>
  <c r="BI57" i="28"/>
  <c r="AF27" i="28"/>
  <c r="BE58" i="28"/>
  <c r="E32" i="27"/>
  <c r="AB28" i="28"/>
  <c r="F34" i="27"/>
  <c r="BF60" i="28"/>
  <c r="AC30" i="28"/>
  <c r="BF56" i="28"/>
  <c r="F30" i="27"/>
  <c r="AC62" i="28"/>
  <c r="AC26" i="28"/>
  <c r="G32" i="27"/>
  <c r="BG58" i="28"/>
  <c r="AD28" i="28"/>
  <c r="I34" i="27"/>
  <c r="BI60" i="28"/>
  <c r="AF30" i="28"/>
  <c r="BI56" i="28"/>
  <c r="I30" i="27"/>
  <c r="AF62" i="28"/>
  <c r="AF26" i="28"/>
  <c r="E31" i="27"/>
  <c r="AB27" i="28"/>
  <c r="G35" i="27"/>
  <c r="BG61" i="28"/>
  <c r="AD31" i="28"/>
  <c r="BI59" i="28"/>
  <c r="I33" i="27"/>
  <c r="AF29" i="28"/>
  <c r="E34" i="27"/>
  <c r="BE60" i="28"/>
  <c r="AB30" i="28"/>
  <c r="AB62" i="28"/>
  <c r="AK62" i="28"/>
  <c r="E30" i="27"/>
  <c r="BE56" i="28"/>
  <c r="AB26" i="28"/>
  <c r="BF58" i="28"/>
  <c r="F32" i="27"/>
  <c r="AC28" i="28"/>
  <c r="G34" i="27"/>
  <c r="BG60" i="28"/>
  <c r="AD30" i="28"/>
  <c r="BG56" i="28"/>
  <c r="AD26" i="28"/>
  <c r="G30" i="27"/>
  <c r="AD62" i="28"/>
  <c r="I32" i="27"/>
  <c r="BI58" i="28"/>
  <c r="AF28" i="28"/>
  <c r="K126" i="27"/>
  <c r="K126" i="35"/>
  <c r="BK146" i="28"/>
  <c r="BW146" i="28"/>
  <c r="K126" i="34"/>
  <c r="BK225" i="28"/>
  <c r="AH231" i="28"/>
  <c r="K212" i="27"/>
  <c r="K212" i="34"/>
  <c r="K204" i="27"/>
  <c r="K204" i="35"/>
  <c r="K204" i="34"/>
  <c r="BK218" i="28"/>
  <c r="BW218" i="28"/>
  <c r="BK170" i="28"/>
  <c r="BW170" i="28"/>
  <c r="K152" i="34"/>
  <c r="K152" i="27"/>
  <c r="K152" i="35"/>
  <c r="K226" i="27"/>
  <c r="K226" i="35"/>
  <c r="K226" i="34"/>
  <c r="BK238" i="28"/>
  <c r="BW238" i="28"/>
  <c r="K99" i="27"/>
  <c r="K99" i="35"/>
  <c r="BK121" i="28"/>
  <c r="BW121" i="28"/>
  <c r="K99" i="34"/>
  <c r="K160" i="34"/>
  <c r="AH183" i="28"/>
  <c r="BK177" i="28"/>
  <c r="K160" i="27"/>
  <c r="K112" i="27"/>
  <c r="K112" i="35"/>
  <c r="K112" i="34"/>
  <c r="BK133" i="28"/>
  <c r="BW133" i="28"/>
  <c r="K174" i="27"/>
  <c r="K174" i="35"/>
  <c r="BK190" i="28"/>
  <c r="BW190" i="28"/>
  <c r="K174" i="34"/>
  <c r="K108" i="27"/>
  <c r="K108" i="34"/>
  <c r="BK129" i="28"/>
  <c r="AH135" i="28"/>
  <c r="K35" i="27"/>
  <c r="BK61" i="28"/>
  <c r="AH31" i="28"/>
  <c r="K34" i="27"/>
  <c r="BK60" i="28"/>
  <c r="AH30" i="28"/>
  <c r="K33" i="27"/>
  <c r="BK59" i="28"/>
  <c r="AH29" i="28"/>
  <c r="K32" i="27"/>
  <c r="BK58" i="28"/>
  <c r="AH28" i="28"/>
  <c r="K31" i="27"/>
  <c r="BK57" i="28"/>
  <c r="AH27" i="28"/>
  <c r="K56" i="27"/>
  <c r="BK81" i="28"/>
  <c r="AH87" i="28"/>
  <c r="AV171" i="28"/>
  <c r="AV135" i="28"/>
  <c r="H31" i="34"/>
  <c r="H69" i="34"/>
  <c r="AV99" i="28"/>
  <c r="H57" i="34"/>
  <c r="H83" i="34"/>
  <c r="AV62" i="28"/>
  <c r="AV26" i="28"/>
  <c r="H30" i="34"/>
  <c r="H86" i="34"/>
  <c r="AV27" i="28"/>
  <c r="AV207" i="28"/>
  <c r="AV28" i="28"/>
  <c r="H32" i="34"/>
  <c r="H71" i="34"/>
  <c r="AZ95" i="28"/>
  <c r="BH144" i="28"/>
  <c r="H124" i="34"/>
  <c r="H124" i="27"/>
  <c r="H200" i="27"/>
  <c r="BH214" i="28"/>
  <c r="H200" i="34"/>
  <c r="AJ214" i="28"/>
  <c r="AI214" i="28"/>
  <c r="H99" i="27"/>
  <c r="H99" i="34"/>
  <c r="BH121" i="28"/>
  <c r="H216" i="27"/>
  <c r="BH229" i="28"/>
  <c r="AI229" i="28"/>
  <c r="AJ229" i="28"/>
  <c r="H216" i="34"/>
  <c r="BH118" i="28"/>
  <c r="H96" i="27"/>
  <c r="H96" i="34"/>
  <c r="AI118" i="28"/>
  <c r="AJ118" i="28"/>
  <c r="AI228" i="28"/>
  <c r="H215" i="34"/>
  <c r="BH228" i="28"/>
  <c r="AJ228" i="28"/>
  <c r="H215" i="27"/>
  <c r="H95" i="27"/>
  <c r="BH117" i="28"/>
  <c r="H95" i="34"/>
  <c r="AI117" i="28"/>
  <c r="AJ117" i="28"/>
  <c r="AE123" i="28"/>
  <c r="H151" i="34"/>
  <c r="H151" i="27"/>
  <c r="BH169" i="28"/>
  <c r="AI215" i="28"/>
  <c r="BH215" i="28"/>
  <c r="AJ215" i="28"/>
  <c r="H201" i="34"/>
  <c r="H201" i="27"/>
  <c r="H225" i="34"/>
  <c r="BH237" i="28"/>
  <c r="H225" i="27"/>
  <c r="AE243" i="28"/>
  <c r="BH170" i="28"/>
  <c r="H152" i="27"/>
  <c r="H152" i="34"/>
  <c r="H202" i="27"/>
  <c r="H202" i="34"/>
  <c r="BH216" i="28"/>
  <c r="BH238" i="28"/>
  <c r="H226" i="34"/>
  <c r="H226" i="27"/>
  <c r="AJ238" i="28"/>
  <c r="H69" i="27"/>
  <c r="AE99" i="28"/>
  <c r="BH93" i="28"/>
  <c r="H177" i="34"/>
  <c r="H177" i="27"/>
  <c r="BH193" i="28"/>
  <c r="H111" i="34"/>
  <c r="H111" i="27"/>
  <c r="AI132" i="28"/>
  <c r="BH132" i="28"/>
  <c r="AJ132" i="28"/>
  <c r="H45" i="27"/>
  <c r="BH71" i="28"/>
  <c r="AE195" i="28"/>
  <c r="BH189" i="28"/>
  <c r="H173" i="27"/>
  <c r="H173" i="34"/>
  <c r="AI189" i="28"/>
  <c r="AJ189" i="28"/>
  <c r="BH158" i="28"/>
  <c r="H139" i="34"/>
  <c r="H139" i="27"/>
  <c r="H138" i="34"/>
  <c r="H138" i="27"/>
  <c r="BH157" i="28"/>
  <c r="BH156" i="28"/>
  <c r="H137" i="34"/>
  <c r="H137" i="27"/>
  <c r="BK215" i="28"/>
  <c r="BW215" i="28"/>
  <c r="K201" i="27"/>
  <c r="K201" i="35"/>
  <c r="K201" i="34"/>
  <c r="BK96" i="28"/>
  <c r="BW96" i="28"/>
  <c r="K72" i="27"/>
  <c r="K72" i="35"/>
  <c r="K71" i="27"/>
  <c r="K71" i="35"/>
  <c r="BK95" i="28"/>
  <c r="BW95" i="28"/>
  <c r="K202" i="34"/>
  <c r="K202" i="27"/>
  <c r="K202" i="35"/>
  <c r="BK216" i="28"/>
  <c r="BW216" i="28"/>
  <c r="K30" i="27"/>
  <c r="BK56" i="28"/>
  <c r="AH26" i="28"/>
  <c r="AH62" i="28"/>
  <c r="K149" i="34"/>
  <c r="K149" i="27"/>
  <c r="K149" i="35"/>
  <c r="BK167" i="28"/>
  <c r="BW167" i="28"/>
  <c r="K178" i="27"/>
  <c r="K178" i="35"/>
  <c r="K178" i="34"/>
  <c r="BK194" i="28"/>
  <c r="BW194" i="28"/>
  <c r="K46" i="27"/>
  <c r="K46" i="35"/>
  <c r="BK72" i="28"/>
  <c r="BW72" i="28"/>
  <c r="K150" i="27"/>
  <c r="K150" i="35"/>
  <c r="K150" i="34"/>
  <c r="BK168" i="28"/>
  <c r="BW168" i="28"/>
  <c r="K213" i="27"/>
  <c r="K213" i="35"/>
  <c r="BK226" i="28"/>
  <c r="BW226" i="28"/>
  <c r="K213" i="34"/>
  <c r="K125" i="27"/>
  <c r="K125" i="35"/>
  <c r="BK145" i="28"/>
  <c r="BW145" i="28"/>
  <c r="K125" i="34"/>
  <c r="BK241" i="28"/>
  <c r="BW241" i="28"/>
  <c r="K229" i="27"/>
  <c r="K229" i="35"/>
  <c r="K229" i="34"/>
  <c r="K122" i="27"/>
  <c r="K122" i="35"/>
  <c r="K122" i="34"/>
  <c r="BK142" i="28"/>
  <c r="BW142" i="28"/>
  <c r="K228" i="27"/>
  <c r="K228" i="35"/>
  <c r="BK240" i="28"/>
  <c r="BW240" i="28"/>
  <c r="K228" i="34"/>
  <c r="AH99" i="28"/>
  <c r="BK93" i="28"/>
  <c r="K69" i="27"/>
  <c r="BK181" i="28"/>
  <c r="BW181" i="28"/>
  <c r="K164" i="27"/>
  <c r="K164" i="35"/>
  <c r="K164" i="34"/>
  <c r="K214" i="27"/>
  <c r="K214" i="35"/>
  <c r="K214" i="34"/>
  <c r="BK227" i="28"/>
  <c r="BW227" i="28"/>
  <c r="K57" i="27"/>
  <c r="K57" i="35"/>
  <c r="BK82" i="28"/>
  <c r="BW82" i="28"/>
  <c r="K74" i="27"/>
  <c r="K74" i="35"/>
  <c r="BK98" i="28"/>
  <c r="BW98" i="28"/>
  <c r="K124" i="27"/>
  <c r="K124" i="35"/>
  <c r="BK144" i="28"/>
  <c r="BW144" i="28"/>
  <c r="K124" i="34"/>
  <c r="K161" i="27"/>
  <c r="K161" i="35"/>
  <c r="K161" i="34"/>
  <c r="BK178" i="28"/>
  <c r="BW178" i="28"/>
  <c r="K121" i="27"/>
  <c r="K121" i="34"/>
  <c r="AH147" i="28"/>
  <c r="BK141" i="28"/>
  <c r="K48" i="27"/>
  <c r="K48" i="35"/>
  <c r="BK74" i="28"/>
  <c r="BW74" i="28"/>
  <c r="K176" i="27"/>
  <c r="K176" i="35"/>
  <c r="BK192" i="28"/>
  <c r="BW192" i="28"/>
  <c r="K176" i="34"/>
  <c r="K110" i="27"/>
  <c r="K110" i="35"/>
  <c r="BK131" i="28"/>
  <c r="BW131" i="28"/>
  <c r="K110" i="34"/>
  <c r="K44" i="27"/>
  <c r="K44" i="35"/>
  <c r="BK70" i="28"/>
  <c r="BW70" i="28"/>
  <c r="K139" i="27"/>
  <c r="K139" i="35"/>
  <c r="K139" i="34"/>
  <c r="BK158" i="28"/>
  <c r="K138" i="27"/>
  <c r="K138" i="35"/>
  <c r="K138" i="34"/>
  <c r="BK157" i="28"/>
  <c r="BW157" i="28"/>
  <c r="K137" i="27"/>
  <c r="K137" i="35"/>
  <c r="BK156" i="28"/>
  <c r="BW156" i="28"/>
  <c r="K137" i="34"/>
  <c r="K136" i="27"/>
  <c r="K136" i="35"/>
  <c r="BK155" i="28"/>
  <c r="BW155" i="28"/>
  <c r="K136" i="34"/>
  <c r="K135" i="27"/>
  <c r="K135" i="35"/>
  <c r="K135" i="34"/>
  <c r="BK154" i="28"/>
  <c r="BW154" i="28"/>
  <c r="K134" i="27"/>
  <c r="K134" i="34"/>
  <c r="BK153" i="28"/>
  <c r="AH159" i="28"/>
  <c r="H48" i="34"/>
  <c r="AZ74" i="28"/>
  <c r="AV147" i="28"/>
  <c r="H70" i="34"/>
  <c r="H47" i="34"/>
  <c r="L47" i="34"/>
  <c r="AZ73" i="28"/>
  <c r="H74" i="34"/>
  <c r="AV183" i="28"/>
  <c r="AZ177" i="28"/>
  <c r="H58" i="34"/>
  <c r="H87" i="34"/>
  <c r="AV195" i="28"/>
  <c r="AV231" i="28"/>
  <c r="AZ225" i="28"/>
  <c r="H45" i="34"/>
  <c r="H84" i="34"/>
  <c r="H100" i="27"/>
  <c r="AI122" i="28"/>
  <c r="H100" i="34"/>
  <c r="BH122" i="28"/>
  <c r="AJ122" i="28"/>
  <c r="BH179" i="28"/>
  <c r="H162" i="34"/>
  <c r="H162" i="27"/>
  <c r="H199" i="34"/>
  <c r="H199" i="27"/>
  <c r="BH213" i="28"/>
  <c r="AJ213" i="28"/>
  <c r="AE219" i="28"/>
  <c r="AI213" i="28"/>
  <c r="H59" i="27"/>
  <c r="BH84" i="28"/>
  <c r="H165" i="34"/>
  <c r="BH182" i="28"/>
  <c r="H165" i="27"/>
  <c r="AJ182" i="28"/>
  <c r="AI182" i="28"/>
  <c r="H58" i="27"/>
  <c r="BH83" i="28"/>
  <c r="H126" i="27"/>
  <c r="H126" i="34"/>
  <c r="BH146" i="28"/>
  <c r="BH180" i="28"/>
  <c r="AJ180" i="28"/>
  <c r="H163" i="27"/>
  <c r="H163" i="34"/>
  <c r="AI180" i="28"/>
  <c r="AI226" i="28"/>
  <c r="H213" i="27"/>
  <c r="AJ226" i="28"/>
  <c r="H213" i="34"/>
  <c r="BH226" i="28"/>
  <c r="BH81" i="28"/>
  <c r="AE87" i="28"/>
  <c r="H56" i="27"/>
  <c r="H164" i="34"/>
  <c r="H164" i="27"/>
  <c r="AJ181" i="28"/>
  <c r="BH181" i="28"/>
  <c r="H214" i="34"/>
  <c r="BH227" i="28"/>
  <c r="H214" i="27"/>
  <c r="AJ227" i="28"/>
  <c r="AI227" i="28"/>
  <c r="BH82" i="28"/>
  <c r="H57" i="27"/>
  <c r="BH134" i="28"/>
  <c r="H113" i="34"/>
  <c r="H113" i="27"/>
  <c r="BH73" i="28"/>
  <c r="H47" i="27"/>
  <c r="AJ191" i="28"/>
  <c r="H175" i="34"/>
  <c r="H175" i="27"/>
  <c r="BH191" i="28"/>
  <c r="AI191" i="28"/>
  <c r="BH130" i="28"/>
  <c r="H109" i="34"/>
  <c r="H109" i="27"/>
  <c r="AI130" i="28"/>
  <c r="AJ130" i="28"/>
  <c r="H43" i="27"/>
  <c r="BH69" i="28"/>
  <c r="AE75" i="28"/>
  <c r="H35" i="27"/>
  <c r="BH61" i="28"/>
  <c r="AE31" i="28"/>
  <c r="H34" i="27"/>
  <c r="BH60" i="28"/>
  <c r="AE30" i="28"/>
  <c r="H33" i="27"/>
  <c r="BH59" i="28"/>
  <c r="AE29" i="28"/>
  <c r="H32" i="27"/>
  <c r="BH58" i="28"/>
  <c r="AE28" i="28"/>
  <c r="H31" i="27"/>
  <c r="BH57" i="28"/>
  <c r="AE27" i="28"/>
  <c r="AE62" i="28"/>
  <c r="H30" i="27"/>
  <c r="BH56" i="28"/>
  <c r="AE26" i="28"/>
  <c r="BK214" i="28"/>
  <c r="BW214" i="28"/>
  <c r="K200" i="34"/>
  <c r="K200" i="27"/>
  <c r="K200" i="35"/>
  <c r="K151" i="27"/>
  <c r="K151" i="35"/>
  <c r="BK169" i="28"/>
  <c r="BW169" i="28"/>
  <c r="K151" i="34"/>
  <c r="BK179" i="28"/>
  <c r="BW179" i="28"/>
  <c r="K162" i="27"/>
  <c r="K162" i="35"/>
  <c r="K162" i="34"/>
  <c r="K60" i="27"/>
  <c r="K60" i="35"/>
  <c r="BK85" i="28"/>
  <c r="BW85" i="28"/>
  <c r="K95" i="34"/>
  <c r="AH123" i="28"/>
  <c r="BK117" i="28"/>
  <c r="K95" i="27"/>
  <c r="BK84" i="28"/>
  <c r="BW84" i="28"/>
  <c r="K59" i="27"/>
  <c r="K59" i="35"/>
  <c r="K230" i="27"/>
  <c r="K230" i="35"/>
  <c r="BK242" i="28"/>
  <c r="BW242" i="28"/>
  <c r="K230" i="34"/>
  <c r="K73" i="27"/>
  <c r="K73" i="35"/>
  <c r="BK97" i="28"/>
  <c r="BW97" i="28"/>
  <c r="K123" i="27"/>
  <c r="K123" i="35"/>
  <c r="BK143" i="28"/>
  <c r="BW143" i="28"/>
  <c r="K123" i="34"/>
  <c r="K147" i="27"/>
  <c r="BK165" i="28"/>
  <c r="K147" i="34"/>
  <c r="AH171" i="28"/>
  <c r="K203" i="27"/>
  <c r="K203" i="35"/>
  <c r="K203" i="34"/>
  <c r="BK217" i="28"/>
  <c r="BW217" i="28"/>
  <c r="K227" i="27"/>
  <c r="K227" i="35"/>
  <c r="K227" i="34"/>
  <c r="BK239" i="28"/>
  <c r="BW239" i="28"/>
  <c r="K70" i="27"/>
  <c r="K70" i="35"/>
  <c r="BK94" i="28"/>
  <c r="BW94" i="28"/>
  <c r="K43" i="27"/>
  <c r="AH75" i="28"/>
  <c r="BK69" i="28"/>
  <c r="K177" i="27"/>
  <c r="K177" i="35"/>
  <c r="K177" i="34"/>
  <c r="BK193" i="28"/>
  <c r="BW193" i="28"/>
  <c r="K111" i="27"/>
  <c r="K111" i="35"/>
  <c r="K111" i="34"/>
  <c r="BK132" i="28"/>
  <c r="BW132" i="28"/>
  <c r="K45" i="27"/>
  <c r="K45" i="35"/>
  <c r="BK71" i="28"/>
  <c r="BW71" i="28"/>
  <c r="K173" i="27"/>
  <c r="BK189" i="28"/>
  <c r="K173" i="34"/>
  <c r="AH195" i="28"/>
  <c r="K87" i="27"/>
  <c r="K87" i="35"/>
  <c r="BK110" i="28"/>
  <c r="BW110" i="28"/>
  <c r="K86" i="27"/>
  <c r="K86" i="35"/>
  <c r="BK109" i="28"/>
  <c r="BW109" i="28"/>
  <c r="K85" i="27"/>
  <c r="K85" i="35"/>
  <c r="BK108" i="28"/>
  <c r="BW108" i="28"/>
  <c r="BK107" i="28"/>
  <c r="BW107" i="28"/>
  <c r="K84" i="27"/>
  <c r="K84" i="35"/>
  <c r="K83" i="27"/>
  <c r="K83" i="35"/>
  <c r="BK106" i="28"/>
  <c r="BW106" i="28"/>
  <c r="K82" i="27"/>
  <c r="BK105" i="28"/>
  <c r="AH111" i="28"/>
  <c r="H46" i="34"/>
  <c r="AV243" i="28"/>
  <c r="H61" i="34"/>
  <c r="H82" i="34"/>
  <c r="AV111" i="28"/>
  <c r="H33" i="34"/>
  <c r="AV29" i="28"/>
  <c r="H60" i="34"/>
  <c r="AV123" i="28"/>
  <c r="AV87" i="28"/>
  <c r="H56" i="34"/>
  <c r="BH98" i="28"/>
  <c r="H74" i="27"/>
  <c r="H150" i="34"/>
  <c r="H150" i="27"/>
  <c r="BH168" i="28"/>
  <c r="H212" i="34"/>
  <c r="BH225" i="28"/>
  <c r="H212" i="27"/>
  <c r="AJ225" i="28"/>
  <c r="AI225" i="28"/>
  <c r="AE231" i="28"/>
  <c r="H204" i="27"/>
  <c r="AJ218" i="28"/>
  <c r="BH218" i="28"/>
  <c r="H204" i="34"/>
  <c r="AI218" i="28"/>
  <c r="BH95" i="28"/>
  <c r="H71" i="27"/>
  <c r="H203" i="34"/>
  <c r="AI217" i="28"/>
  <c r="H203" i="27"/>
  <c r="AJ217" i="28"/>
  <c r="BH217" i="28"/>
  <c r="H70" i="27"/>
  <c r="BH94" i="28"/>
  <c r="H229" i="27"/>
  <c r="H229" i="34"/>
  <c r="BH241" i="28"/>
  <c r="H72" i="27"/>
  <c r="BH96" i="28"/>
  <c r="H122" i="34"/>
  <c r="BH142" i="28"/>
  <c r="H122" i="27"/>
  <c r="BH242" i="28"/>
  <c r="H230" i="27"/>
  <c r="H230" i="34"/>
  <c r="H73" i="27"/>
  <c r="AJ97" i="28"/>
  <c r="BH97" i="28"/>
  <c r="AI97" i="28"/>
  <c r="H123" i="34"/>
  <c r="H123" i="27"/>
  <c r="BH143" i="28"/>
  <c r="H160" i="27"/>
  <c r="H160" i="34"/>
  <c r="AE183" i="28"/>
  <c r="BH177" i="28"/>
  <c r="BH74" i="28"/>
  <c r="H48" i="27"/>
  <c r="BH192" i="28"/>
  <c r="H176" i="27"/>
  <c r="H176" i="34"/>
  <c r="AJ192" i="28"/>
  <c r="AI192" i="28"/>
  <c r="H110" i="27"/>
  <c r="BH131" i="28"/>
  <c r="H110" i="34"/>
  <c r="AJ131" i="28"/>
  <c r="AI131" i="28"/>
  <c r="H44" i="27"/>
  <c r="BH70" i="28"/>
  <c r="H191" i="27"/>
  <c r="BH206" i="28"/>
  <c r="H191" i="34"/>
  <c r="AI206" i="28"/>
  <c r="AJ206" i="28"/>
  <c r="H190" i="27"/>
  <c r="H190" i="34"/>
  <c r="BH205" i="28"/>
  <c r="AI205" i="28"/>
  <c r="AJ205" i="28"/>
  <c r="BH204" i="28"/>
  <c r="AJ204" i="28"/>
  <c r="AI204" i="28"/>
  <c r="H189" i="27"/>
  <c r="H189" i="34"/>
  <c r="BH203" i="28"/>
  <c r="H188" i="34"/>
  <c r="H188" i="27"/>
  <c r="AJ203" i="28"/>
  <c r="AI203" i="28"/>
  <c r="H187" i="34"/>
  <c r="H187" i="27"/>
  <c r="BH202" i="28"/>
  <c r="AJ202" i="28"/>
  <c r="AI202" i="28"/>
  <c r="BH201" i="28"/>
  <c r="AE207" i="28"/>
  <c r="H186" i="34"/>
  <c r="H186" i="27"/>
  <c r="AI201" i="28"/>
  <c r="AJ201" i="28"/>
  <c r="H136" i="27"/>
  <c r="BH155" i="28"/>
  <c r="H136" i="34"/>
  <c r="BH154" i="28"/>
  <c r="H135" i="34"/>
  <c r="H135" i="27"/>
  <c r="BH153" i="28"/>
  <c r="AE159" i="28"/>
  <c r="H134" i="34"/>
  <c r="H134" i="27"/>
  <c r="AT3" i="28" a="1"/>
  <c r="AT3" i="28" s="1"/>
  <c r="BK122" i="28"/>
  <c r="BW122" i="28"/>
  <c r="K100" i="27"/>
  <c r="K100" i="35"/>
  <c r="K100" i="34"/>
  <c r="K163" i="27"/>
  <c r="K163" i="35"/>
  <c r="K163" i="34"/>
  <c r="BK180" i="28"/>
  <c r="BW180" i="28"/>
  <c r="K225" i="27"/>
  <c r="K225" i="34"/>
  <c r="AH243" i="28"/>
  <c r="BK237" i="28"/>
  <c r="K217" i="27"/>
  <c r="K217" i="35"/>
  <c r="K217" i="34"/>
  <c r="BK230" i="28"/>
  <c r="BW230" i="28"/>
  <c r="K97" i="27"/>
  <c r="K97" i="35"/>
  <c r="BK119" i="28"/>
  <c r="BW119" i="28"/>
  <c r="K97" i="34"/>
  <c r="K216" i="27"/>
  <c r="K216" i="35"/>
  <c r="K216" i="34"/>
  <c r="BK229" i="28"/>
  <c r="BW229" i="28"/>
  <c r="K96" i="34"/>
  <c r="BK118" i="28"/>
  <c r="BW118" i="28"/>
  <c r="K96" i="27"/>
  <c r="K96" i="35"/>
  <c r="K61" i="27"/>
  <c r="K61" i="35"/>
  <c r="BK86" i="28"/>
  <c r="BW86" i="28"/>
  <c r="K98" i="27"/>
  <c r="K98" i="35"/>
  <c r="K98" i="34"/>
  <c r="BK120" i="28"/>
  <c r="BW120" i="28"/>
  <c r="K148" i="34"/>
  <c r="BK166" i="28"/>
  <c r="BW166" i="28"/>
  <c r="K148" i="27"/>
  <c r="K148" i="35"/>
  <c r="K165" i="27"/>
  <c r="K165" i="35"/>
  <c r="K165" i="34"/>
  <c r="BK182" i="28"/>
  <c r="BW182" i="28"/>
  <c r="K215" i="27"/>
  <c r="K215" i="35"/>
  <c r="BK228" i="28"/>
  <c r="BW228" i="28"/>
  <c r="K215" i="34"/>
  <c r="K58" i="27"/>
  <c r="K58" i="35"/>
  <c r="BK83" i="28"/>
  <c r="BW83" i="28"/>
  <c r="K199" i="27"/>
  <c r="AH219" i="28"/>
  <c r="K199" i="34"/>
  <c r="BK213" i="28"/>
  <c r="K113" i="27"/>
  <c r="K113" i="35"/>
  <c r="BK134" i="28"/>
  <c r="BW134" i="28"/>
  <c r="K113" i="34"/>
  <c r="K47" i="27"/>
  <c r="K47" i="35"/>
  <c r="BK73" i="28"/>
  <c r="BW73" i="28"/>
  <c r="K175" i="27"/>
  <c r="K175" i="35"/>
  <c r="BK191" i="28"/>
  <c r="BW191" i="28"/>
  <c r="K175" i="34"/>
  <c r="K109" i="27"/>
  <c r="K109" i="35"/>
  <c r="BK130" i="28"/>
  <c r="BW130" i="28"/>
  <c r="K109" i="34"/>
  <c r="K191" i="27"/>
  <c r="K191" i="35"/>
  <c r="K191" i="34"/>
  <c r="BK206" i="28"/>
  <c r="BW206" i="28"/>
  <c r="K190" i="27"/>
  <c r="K190" i="35"/>
  <c r="K190" i="34"/>
  <c r="BK205" i="28"/>
  <c r="BW205" i="28"/>
  <c r="K189" i="27"/>
  <c r="K189" i="35"/>
  <c r="BK204" i="28"/>
  <c r="BW204" i="28"/>
  <c r="K189" i="34"/>
  <c r="K188" i="27"/>
  <c r="K188" i="35"/>
  <c r="BK203" i="28"/>
  <c r="BW203" i="28"/>
  <c r="K188" i="34"/>
  <c r="K187" i="27"/>
  <c r="K187" i="35"/>
  <c r="BK202" i="28"/>
  <c r="BW202" i="28"/>
  <c r="K187" i="34"/>
  <c r="K186" i="27"/>
  <c r="BK201" i="28"/>
  <c r="K186" i="34"/>
  <c r="AH207" i="28"/>
  <c r="H72" i="34"/>
  <c r="L72" i="34"/>
  <c r="AZ96" i="28"/>
  <c r="H44" i="34"/>
  <c r="AV159" i="28"/>
  <c r="H34" i="34"/>
  <c r="AV30" i="28"/>
  <c r="H59" i="34"/>
  <c r="H35" i="34"/>
  <c r="AV31" i="28"/>
  <c r="H85" i="34"/>
  <c r="L85" i="34"/>
  <c r="AZ108" i="28"/>
  <c r="AV219" i="28"/>
  <c r="AZ217" i="28"/>
  <c r="H43" i="34"/>
  <c r="AV75" i="28"/>
  <c r="H73" i="34"/>
  <c r="H161" i="27"/>
  <c r="AJ178" i="28"/>
  <c r="BH178" i="28"/>
  <c r="H161" i="34"/>
  <c r="AI178" i="28"/>
  <c r="H125" i="34"/>
  <c r="H125" i="27"/>
  <c r="BH145" i="28"/>
  <c r="H149" i="34"/>
  <c r="BH167" i="28"/>
  <c r="H149" i="27"/>
  <c r="BH240" i="28"/>
  <c r="H228" i="27"/>
  <c r="H228" i="34"/>
  <c r="H121" i="27"/>
  <c r="H121" i="34"/>
  <c r="AE147" i="28"/>
  <c r="BH141" i="28"/>
  <c r="H227" i="27"/>
  <c r="BH239" i="28"/>
  <c r="H227" i="34"/>
  <c r="BH230" i="28"/>
  <c r="H217" i="34"/>
  <c r="AI230" i="28"/>
  <c r="H217" i="27"/>
  <c r="AJ230" i="28"/>
  <c r="BH85" i="28"/>
  <c r="H60" i="27"/>
  <c r="H97" i="27"/>
  <c r="H97" i="34"/>
  <c r="AI119" i="28"/>
  <c r="BH165" i="28"/>
  <c r="H147" i="34"/>
  <c r="H147" i="27"/>
  <c r="AJ165" i="28"/>
  <c r="AI165" i="28"/>
  <c r="AE171" i="28"/>
  <c r="H61" i="27"/>
  <c r="BH86" i="28"/>
  <c r="H98" i="34"/>
  <c r="H98" i="27"/>
  <c r="AI120" i="28"/>
  <c r="AJ120" i="28"/>
  <c r="BH120" i="28"/>
  <c r="H148" i="34"/>
  <c r="BH166" i="28"/>
  <c r="H148" i="27"/>
  <c r="H178" i="34"/>
  <c r="BH194" i="28"/>
  <c r="H178" i="27"/>
  <c r="AI194" i="28"/>
  <c r="AJ194" i="28"/>
  <c r="H112" i="34"/>
  <c r="H112" i="27"/>
  <c r="BH133" i="28"/>
  <c r="AI133" i="28"/>
  <c r="AJ133" i="28"/>
  <c r="BH72" i="28"/>
  <c r="H46" i="27"/>
  <c r="BH190" i="28"/>
  <c r="H174" i="34"/>
  <c r="AJ190" i="28"/>
  <c r="H174" i="27"/>
  <c r="AI190" i="28"/>
  <c r="H108" i="27"/>
  <c r="BH129" i="28"/>
  <c r="AJ129" i="28"/>
  <c r="AE135" i="28"/>
  <c r="AI129" i="28"/>
  <c r="H108" i="34"/>
  <c r="H87" i="27"/>
  <c r="BH110" i="28"/>
  <c r="BH109" i="28"/>
  <c r="H86" i="27"/>
  <c r="AJ109" i="28"/>
  <c r="AI109" i="28"/>
  <c r="H85" i="27"/>
  <c r="BH108" i="28"/>
  <c r="AJ108" i="28"/>
  <c r="AI108" i="28"/>
  <c r="H84" i="27"/>
  <c r="BH107" i="28"/>
  <c r="AJ107" i="28"/>
  <c r="AI107" i="28"/>
  <c r="H83" i="27"/>
  <c r="AJ106" i="28"/>
  <c r="AI106" i="28"/>
  <c r="BH106" i="28"/>
  <c r="BH105" i="28"/>
  <c r="H82" i="27"/>
  <c r="AE111" i="28"/>
  <c r="AJ105" i="28"/>
  <c r="AI105" i="28"/>
  <c r="BS207" i="28"/>
  <c r="BS208" i="28"/>
  <c r="G193" i="34"/>
  <c r="G153" i="35"/>
  <c r="F232" i="27"/>
  <c r="F232" i="34"/>
  <c r="E180" i="27"/>
  <c r="E180" i="34"/>
  <c r="BQ171" i="28"/>
  <c r="BQ172" i="28"/>
  <c r="F127" i="35"/>
  <c r="E88" i="35"/>
  <c r="F114" i="35"/>
  <c r="BS111" i="28"/>
  <c r="BS112" i="28"/>
  <c r="F75" i="35"/>
  <c r="G88" i="35"/>
  <c r="E231" i="35"/>
  <c r="E179" i="35"/>
  <c r="BU111" i="28"/>
  <c r="BU112" i="28"/>
  <c r="G101" i="35"/>
  <c r="BQ219" i="28"/>
  <c r="BQ220" i="28"/>
  <c r="E114" i="35"/>
  <c r="F193" i="27"/>
  <c r="F193" i="34"/>
  <c r="BU171" i="28"/>
  <c r="BU172" i="28"/>
  <c r="F140" i="35"/>
  <c r="E153" i="35"/>
  <c r="E140" i="35"/>
  <c r="F179" i="35"/>
  <c r="G192" i="35"/>
  <c r="G167" i="34"/>
  <c r="G167" i="27"/>
  <c r="E127" i="35"/>
  <c r="BS195" i="28"/>
  <c r="BS196" i="28"/>
  <c r="F89" i="27"/>
  <c r="BR195" i="28"/>
  <c r="BR196" i="28"/>
  <c r="F231" i="35"/>
  <c r="G115" i="34"/>
  <c r="G115" i="27"/>
  <c r="G154" i="27"/>
  <c r="G154" i="34"/>
  <c r="F192" i="35"/>
  <c r="E219" i="27"/>
  <c r="E219" i="34"/>
  <c r="E75" i="35"/>
  <c r="BS99" i="28"/>
  <c r="BS100" i="28"/>
  <c r="G75" i="35"/>
  <c r="I101" i="35"/>
  <c r="BQ123" i="28"/>
  <c r="BQ124" i="28"/>
  <c r="E232" i="27"/>
  <c r="E232" i="34"/>
  <c r="I128" i="34"/>
  <c r="E128" i="27"/>
  <c r="E128" i="34"/>
  <c r="F141" i="27"/>
  <c r="F141" i="34"/>
  <c r="AJ169" i="28"/>
  <c r="AL123" i="28"/>
  <c r="J162" i="27"/>
  <c r="J162" i="35"/>
  <c r="AI181" i="28"/>
  <c r="E193" i="34"/>
  <c r="G128" i="34"/>
  <c r="AJ179" i="28"/>
  <c r="J97" i="34"/>
  <c r="AX183" i="28"/>
  <c r="AJ177" i="28"/>
  <c r="AZ182" i="28"/>
  <c r="AI193" i="28"/>
  <c r="AI195" i="28"/>
  <c r="AJ195" i="28"/>
  <c r="AL195" i="28"/>
  <c r="J160" i="34"/>
  <c r="J96" i="27"/>
  <c r="J96" i="35"/>
  <c r="BB183" i="28"/>
  <c r="F128" i="34"/>
  <c r="AI241" i="28"/>
  <c r="J177" i="34"/>
  <c r="J179" i="34"/>
  <c r="BJ177" i="28"/>
  <c r="J96" i="34"/>
  <c r="L96" i="34"/>
  <c r="BJ231" i="28"/>
  <c r="L48" i="34"/>
  <c r="AG183" i="28"/>
  <c r="AG184" i="28"/>
  <c r="AG186" i="28"/>
  <c r="G219" i="34"/>
  <c r="AZ70" i="28"/>
  <c r="AZ71" i="28"/>
  <c r="AI156" i="28"/>
  <c r="BV225" i="28"/>
  <c r="BV231" i="28"/>
  <c r="BV232" i="28"/>
  <c r="J219" i="27"/>
  <c r="J151" i="34"/>
  <c r="L151" i="34"/>
  <c r="BJ121" i="28"/>
  <c r="BV121" i="28"/>
  <c r="AI121" i="28"/>
  <c r="AL183" i="28"/>
  <c r="BJ119" i="28"/>
  <c r="BV119" i="28"/>
  <c r="AG123" i="28"/>
  <c r="AG124" i="28"/>
  <c r="AG125" i="28"/>
  <c r="BJ179" i="28"/>
  <c r="BV179" i="28"/>
  <c r="AX171" i="28"/>
  <c r="AJ119" i="28"/>
  <c r="AZ69" i="28"/>
  <c r="AI177" i="28"/>
  <c r="L45" i="34"/>
  <c r="F49" i="35"/>
  <c r="BJ169" i="28"/>
  <c r="BV169" i="28"/>
  <c r="J192" i="35"/>
  <c r="G141" i="27"/>
  <c r="AX135" i="28"/>
  <c r="F115" i="27"/>
  <c r="AJ166" i="28"/>
  <c r="AZ98" i="28"/>
  <c r="AJ193" i="28"/>
  <c r="BJ193" i="28"/>
  <c r="BV193" i="28"/>
  <c r="E115" i="34"/>
  <c r="AG195" i="28"/>
  <c r="AG196" i="28"/>
  <c r="AF197" i="28"/>
  <c r="J49" i="34"/>
  <c r="F102" i="34"/>
  <c r="AJ145" i="28"/>
  <c r="AZ109" i="28"/>
  <c r="AZ93" i="28"/>
  <c r="BB219" i="28"/>
  <c r="BB123" i="28"/>
  <c r="E141" i="27"/>
  <c r="AZ72" i="28"/>
  <c r="AX207" i="28"/>
  <c r="AZ168" i="28"/>
  <c r="AZ171" i="28"/>
  <c r="BB171" i="28"/>
  <c r="L214" i="34"/>
  <c r="AJ93" i="28"/>
  <c r="BB135" i="28"/>
  <c r="J99" i="27"/>
  <c r="J99" i="35"/>
  <c r="J99" i="34"/>
  <c r="L44" i="34"/>
  <c r="L46" i="34"/>
  <c r="L84" i="34"/>
  <c r="AI93" i="28"/>
  <c r="L71" i="34"/>
  <c r="L83" i="34"/>
  <c r="L69" i="34"/>
  <c r="BB207" i="28"/>
  <c r="AF210" i="28"/>
  <c r="J151" i="27"/>
  <c r="J151" i="35"/>
  <c r="E167" i="34"/>
  <c r="BB75" i="28"/>
  <c r="AX75" i="28"/>
  <c r="J162" i="34"/>
  <c r="L162" i="34"/>
  <c r="AB209" i="28"/>
  <c r="AX219" i="28"/>
  <c r="J150" i="27"/>
  <c r="J150" i="35"/>
  <c r="J69" i="27"/>
  <c r="J69" i="35"/>
  <c r="F154" i="34"/>
  <c r="AI94" i="28"/>
  <c r="J70" i="27"/>
  <c r="J70" i="35"/>
  <c r="AL72" i="28"/>
  <c r="AG72" i="28"/>
  <c r="AI72" i="28"/>
  <c r="I219" i="34"/>
  <c r="J75" i="34"/>
  <c r="F167" i="34"/>
  <c r="G206" i="34"/>
  <c r="AZ195" i="28"/>
  <c r="BJ95" i="28"/>
  <c r="BV95" i="28"/>
  <c r="G232" i="34"/>
  <c r="BB195" i="28"/>
  <c r="J150" i="34"/>
  <c r="L150" i="34"/>
  <c r="J149" i="27"/>
  <c r="J149" i="35"/>
  <c r="AL74" i="28"/>
  <c r="AX195" i="28"/>
  <c r="AZ97" i="28"/>
  <c r="J192" i="27"/>
  <c r="BJ168" i="28"/>
  <c r="BV168" i="28"/>
  <c r="J149" i="34"/>
  <c r="L149" i="34"/>
  <c r="AL71" i="28"/>
  <c r="AG71" i="28"/>
  <c r="AI71" i="28"/>
  <c r="AJ168" i="28"/>
  <c r="AI166" i="28"/>
  <c r="L73" i="34"/>
  <c r="AI95" i="28"/>
  <c r="AZ106" i="28"/>
  <c r="BJ207" i="28"/>
  <c r="J148" i="34"/>
  <c r="L148" i="34"/>
  <c r="AL70" i="28"/>
  <c r="AG70" i="28"/>
  <c r="AJ70" i="28"/>
  <c r="AX99" i="28"/>
  <c r="AX123" i="28"/>
  <c r="L74" i="34"/>
  <c r="AZ94" i="28"/>
  <c r="BB99" i="28"/>
  <c r="J72" i="27"/>
  <c r="J72" i="35"/>
  <c r="I49" i="35"/>
  <c r="AL73" i="28"/>
  <c r="AG73" i="28"/>
  <c r="AJ73" i="28"/>
  <c r="F219" i="27"/>
  <c r="I49" i="27"/>
  <c r="AF234" i="28"/>
  <c r="AG171" i="28"/>
  <c r="AG172" i="28"/>
  <c r="AF174" i="28"/>
  <c r="BV207" i="28"/>
  <c r="BV208" i="28"/>
  <c r="J193" i="27"/>
  <c r="J148" i="27"/>
  <c r="J148" i="35"/>
  <c r="AL171" i="28"/>
  <c r="L174" i="34"/>
  <c r="AJ94" i="28"/>
  <c r="F49" i="27"/>
  <c r="AG185" i="28"/>
  <c r="AF209" i="28"/>
  <c r="BS75" i="28"/>
  <c r="BS76" i="28"/>
  <c r="G50" i="34"/>
  <c r="I193" i="34"/>
  <c r="F206" i="34"/>
  <c r="I180" i="34"/>
  <c r="AI96" i="28"/>
  <c r="AZ105" i="28"/>
  <c r="BJ167" i="28"/>
  <c r="BV167" i="28"/>
  <c r="I167" i="34"/>
  <c r="BU75" i="28"/>
  <c r="BU76" i="28"/>
  <c r="I50" i="34"/>
  <c r="BG75" i="28"/>
  <c r="E49" i="27"/>
  <c r="I102" i="34"/>
  <c r="G102" i="34"/>
  <c r="AI142" i="28"/>
  <c r="AJ167" i="28"/>
  <c r="AJ143" i="28"/>
  <c r="AJ96" i="28"/>
  <c r="AZ59" i="28"/>
  <c r="L82" i="34"/>
  <c r="AZ107" i="28"/>
  <c r="BB111" i="28"/>
  <c r="AG233" i="28"/>
  <c r="I115" i="27"/>
  <c r="AJ170" i="28"/>
  <c r="AJ144" i="28"/>
  <c r="AG210" i="28"/>
  <c r="J218" i="27"/>
  <c r="G193" i="27"/>
  <c r="I141" i="27"/>
  <c r="AJ141" i="28"/>
  <c r="AI240" i="28"/>
  <c r="K231" i="34"/>
  <c r="AZ183" i="28"/>
  <c r="L112" i="34"/>
  <c r="L176" i="34"/>
  <c r="AZ123" i="28"/>
  <c r="L200" i="34"/>
  <c r="AJ134" i="28"/>
  <c r="L213" i="34"/>
  <c r="AI170" i="28"/>
  <c r="AB125" i="28"/>
  <c r="G49" i="27"/>
  <c r="J218" i="35"/>
  <c r="J192" i="34"/>
  <c r="I206" i="27"/>
  <c r="I206" i="34"/>
  <c r="AZ206" i="28"/>
  <c r="AZ207" i="28"/>
  <c r="AG111" i="28"/>
  <c r="AG112" i="28"/>
  <c r="AG114" i="28"/>
  <c r="AF233" i="28"/>
  <c r="AL99" i="28"/>
  <c r="AG99" i="28"/>
  <c r="AG100" i="28"/>
  <c r="AG101" i="28"/>
  <c r="BJ98" i="28"/>
  <c r="BV98" i="28"/>
  <c r="J74" i="27"/>
  <c r="J74" i="35"/>
  <c r="AJ95" i="28"/>
  <c r="AB233" i="28"/>
  <c r="AI98" i="28"/>
  <c r="J218" i="34"/>
  <c r="BE75" i="28"/>
  <c r="BF75" i="28"/>
  <c r="BI75" i="28"/>
  <c r="E49" i="35"/>
  <c r="BQ75" i="28"/>
  <c r="BQ76" i="28"/>
  <c r="E50" i="34"/>
  <c r="G49" i="35"/>
  <c r="BB56" i="28"/>
  <c r="AX56" i="28"/>
  <c r="BB61" i="28"/>
  <c r="AX61" i="28"/>
  <c r="J35" i="34"/>
  <c r="L35" i="34"/>
  <c r="BB57" i="28"/>
  <c r="AX57" i="28"/>
  <c r="L33" i="34"/>
  <c r="BB60" i="28"/>
  <c r="AX60" i="28"/>
  <c r="J34" i="34"/>
  <c r="L34" i="34"/>
  <c r="AZ231" i="28"/>
  <c r="L98" i="34"/>
  <c r="L201" i="34"/>
  <c r="L189" i="34"/>
  <c r="L190" i="34"/>
  <c r="L204" i="34"/>
  <c r="AW32" i="28"/>
  <c r="I23" i="34"/>
  <c r="BB58" i="28"/>
  <c r="AX58" i="28"/>
  <c r="AF138" i="28"/>
  <c r="AF137" i="28"/>
  <c r="AG138" i="28"/>
  <c r="AG137" i="28"/>
  <c r="BB83" i="28"/>
  <c r="AX83" i="28"/>
  <c r="BB84" i="28"/>
  <c r="AX84" i="28"/>
  <c r="BB82" i="28"/>
  <c r="AX82" i="28"/>
  <c r="BB86" i="28"/>
  <c r="BB81" i="28"/>
  <c r="AX81" i="28"/>
  <c r="BB85" i="28"/>
  <c r="AX85" i="28"/>
  <c r="BJ69" i="28"/>
  <c r="BL69" i="28"/>
  <c r="J43" i="27"/>
  <c r="L43" i="27"/>
  <c r="AB137" i="28"/>
  <c r="K205" i="34"/>
  <c r="AJ155" i="28"/>
  <c r="K179" i="34"/>
  <c r="AJ69" i="28"/>
  <c r="L87" i="34"/>
  <c r="AL61" i="28"/>
  <c r="AL58" i="28"/>
  <c r="AG58" i="28"/>
  <c r="AL59" i="28"/>
  <c r="AG59" i="28"/>
  <c r="AL56" i="28"/>
  <c r="AG56" i="28"/>
  <c r="AL57" i="28"/>
  <c r="AG57" i="28"/>
  <c r="AL60" i="28"/>
  <c r="AG60" i="28"/>
  <c r="J160" i="35"/>
  <c r="J166" i="27"/>
  <c r="J147" i="35"/>
  <c r="AZ134" i="28"/>
  <c r="AZ135" i="28"/>
  <c r="AL83" i="28"/>
  <c r="AG83" i="28"/>
  <c r="AL86" i="28"/>
  <c r="AL82" i="28"/>
  <c r="AG82" i="28"/>
  <c r="AL81" i="28"/>
  <c r="AG81" i="28"/>
  <c r="AL85" i="28"/>
  <c r="AG85" i="28"/>
  <c r="AL84" i="28"/>
  <c r="AG84" i="28"/>
  <c r="J113" i="27"/>
  <c r="J113" i="35"/>
  <c r="J113" i="34"/>
  <c r="L113" i="34"/>
  <c r="BJ134" i="28"/>
  <c r="BV134" i="28"/>
  <c r="AI110" i="28"/>
  <c r="AI111" i="28"/>
  <c r="AJ111" i="28"/>
  <c r="L178" i="34"/>
  <c r="L161" i="34"/>
  <c r="L191" i="34"/>
  <c r="AJ153" i="28"/>
  <c r="AI69" i="28"/>
  <c r="AI134" i="28"/>
  <c r="AI135" i="28"/>
  <c r="AJ135" i="28"/>
  <c r="AI237" i="28"/>
  <c r="AX111" i="28"/>
  <c r="BV177" i="28"/>
  <c r="BV183" i="28"/>
  <c r="BV184" i="28"/>
  <c r="BV129" i="28"/>
  <c r="AG74" i="28"/>
  <c r="L217" i="34"/>
  <c r="L187" i="34"/>
  <c r="L175" i="34"/>
  <c r="L164" i="34"/>
  <c r="AZ110" i="28"/>
  <c r="L215" i="34"/>
  <c r="F62" i="34"/>
  <c r="J88" i="34"/>
  <c r="BJ170" i="28"/>
  <c r="BV170" i="28"/>
  <c r="J152" i="34"/>
  <c r="L152" i="34"/>
  <c r="J152" i="27"/>
  <c r="J152" i="35"/>
  <c r="J108" i="35"/>
  <c r="BV165" i="28"/>
  <c r="F76" i="34"/>
  <c r="AG146" i="28"/>
  <c r="AG147" i="28"/>
  <c r="AG148" i="28"/>
  <c r="AL147" i="28"/>
  <c r="J135" i="34"/>
  <c r="L135" i="34"/>
  <c r="BJ154" i="28"/>
  <c r="BV154" i="28"/>
  <c r="J135" i="27"/>
  <c r="J135" i="35"/>
  <c r="AI154" i="28"/>
  <c r="BJ216" i="28"/>
  <c r="BV216" i="28"/>
  <c r="J202" i="34"/>
  <c r="L202" i="34"/>
  <c r="J202" i="27"/>
  <c r="J202" i="35"/>
  <c r="J125" i="27"/>
  <c r="J125" i="35"/>
  <c r="J125" i="34"/>
  <c r="L125" i="34"/>
  <c r="BJ145" i="28"/>
  <c r="BV145" i="28"/>
  <c r="BV105" i="28"/>
  <c r="J199" i="35"/>
  <c r="BV189" i="28"/>
  <c r="AG158" i="28"/>
  <c r="AL159" i="28"/>
  <c r="J138" i="27"/>
  <c r="J138" i="35"/>
  <c r="J138" i="34"/>
  <c r="L138" i="34"/>
  <c r="BJ157" i="28"/>
  <c r="BV157" i="28"/>
  <c r="AG242" i="28"/>
  <c r="AG243" i="28"/>
  <c r="AL243" i="28"/>
  <c r="AJ157" i="28"/>
  <c r="BB159" i="28"/>
  <c r="AX158" i="28"/>
  <c r="AZ158" i="28"/>
  <c r="BB243" i="28"/>
  <c r="AX240" i="28"/>
  <c r="AZ240" i="28"/>
  <c r="AZ243" i="28"/>
  <c r="J123" i="27"/>
  <c r="J123" i="35"/>
  <c r="BJ143" i="28"/>
  <c r="BV143" i="28"/>
  <c r="J123" i="34"/>
  <c r="L123" i="34"/>
  <c r="BJ142" i="28"/>
  <c r="BV142" i="28"/>
  <c r="J122" i="34"/>
  <c r="L122" i="34"/>
  <c r="J122" i="27"/>
  <c r="J122" i="35"/>
  <c r="AZ154" i="28"/>
  <c r="BV213" i="28"/>
  <c r="J179" i="27"/>
  <c r="J173" i="35"/>
  <c r="J179" i="35"/>
  <c r="J136" i="34"/>
  <c r="L136" i="34"/>
  <c r="BJ155" i="28"/>
  <c r="BV155" i="28"/>
  <c r="J136" i="27"/>
  <c r="J136" i="35"/>
  <c r="BJ153" i="28"/>
  <c r="BL153" i="28"/>
  <c r="J134" i="27"/>
  <c r="J134" i="34"/>
  <c r="L134" i="34"/>
  <c r="BJ238" i="28"/>
  <c r="BV238" i="28"/>
  <c r="J226" i="34"/>
  <c r="L226" i="34"/>
  <c r="J226" i="27"/>
  <c r="J226" i="35"/>
  <c r="BJ237" i="28"/>
  <c r="BV237" i="28"/>
  <c r="J225" i="34"/>
  <c r="L225" i="34"/>
  <c r="J225" i="27"/>
  <c r="L225" i="27"/>
  <c r="J87" i="27"/>
  <c r="J87" i="35"/>
  <c r="BJ110" i="28"/>
  <c r="BV110" i="28"/>
  <c r="AZ218" i="28"/>
  <c r="AZ219" i="28"/>
  <c r="J227" i="34"/>
  <c r="L227" i="34"/>
  <c r="BJ239" i="28"/>
  <c r="BL239" i="28"/>
  <c r="J227" i="27"/>
  <c r="J227" i="35"/>
  <c r="AX146" i="28"/>
  <c r="AX147" i="28"/>
  <c r="BB147" i="28"/>
  <c r="AZ143" i="28"/>
  <c r="BJ240" i="28"/>
  <c r="BV240" i="28"/>
  <c r="J228" i="34"/>
  <c r="L228" i="34"/>
  <c r="J228" i="27"/>
  <c r="J228" i="35"/>
  <c r="AJ239" i="28"/>
  <c r="AJ216" i="28"/>
  <c r="J124" i="34"/>
  <c r="L124" i="34"/>
  <c r="BJ144" i="28"/>
  <c r="BV144" i="28"/>
  <c r="J124" i="27"/>
  <c r="J124" i="35"/>
  <c r="J121" i="34"/>
  <c r="L121" i="34"/>
  <c r="J121" i="27"/>
  <c r="L121" i="27"/>
  <c r="BJ141" i="28"/>
  <c r="BL141" i="28"/>
  <c r="J82" i="35"/>
  <c r="AG219" i="28"/>
  <c r="AG220" i="28"/>
  <c r="BJ156" i="28"/>
  <c r="BV156" i="28"/>
  <c r="J137" i="27"/>
  <c r="J137" i="35"/>
  <c r="J137" i="34"/>
  <c r="L137" i="34"/>
  <c r="J229" i="34"/>
  <c r="L229" i="34"/>
  <c r="J229" i="27"/>
  <c r="J229" i="35"/>
  <c r="BJ241" i="28"/>
  <c r="BV241" i="28"/>
  <c r="AZ142" i="28"/>
  <c r="I56" i="35"/>
  <c r="I62" i="35"/>
  <c r="I62" i="27"/>
  <c r="BR81" i="28"/>
  <c r="BR87" i="28"/>
  <c r="BR88" i="28"/>
  <c r="F63" i="27"/>
  <c r="BF87" i="28"/>
  <c r="E62" i="34"/>
  <c r="G62" i="27"/>
  <c r="G56" i="35"/>
  <c r="G62" i="35"/>
  <c r="BI87" i="28"/>
  <c r="BU81" i="28"/>
  <c r="BU87" i="28"/>
  <c r="BU88" i="28"/>
  <c r="F56" i="35"/>
  <c r="F62" i="35"/>
  <c r="F62" i="27"/>
  <c r="G62" i="34"/>
  <c r="E56" i="35"/>
  <c r="E62" i="35"/>
  <c r="E62" i="27"/>
  <c r="I76" i="34"/>
  <c r="I76" i="27"/>
  <c r="AY32" i="28"/>
  <c r="AS32" i="28"/>
  <c r="E23" i="34"/>
  <c r="E17" i="34"/>
  <c r="BQ81" i="28"/>
  <c r="AF32" i="28"/>
  <c r="I23" i="27"/>
  <c r="I23" i="35"/>
  <c r="F17" i="34"/>
  <c r="AT32" i="28"/>
  <c r="F23" i="34"/>
  <c r="BS81" i="28"/>
  <c r="BS87" i="28"/>
  <c r="BS88" i="28"/>
  <c r="BG87" i="28"/>
  <c r="G17" i="34"/>
  <c r="AU32" i="28"/>
  <c r="G23" i="34"/>
  <c r="K62" i="34"/>
  <c r="I62" i="34"/>
  <c r="F32" i="35"/>
  <c r="F19" i="27"/>
  <c r="E30" i="35"/>
  <c r="E36" i="27"/>
  <c r="E17" i="27"/>
  <c r="BU59" i="28"/>
  <c r="BU29" i="28"/>
  <c r="BI29" i="28"/>
  <c r="BS58" i="28"/>
  <c r="BS28" i="28"/>
  <c r="BG28" i="28"/>
  <c r="F30" i="35"/>
  <c r="F36" i="27"/>
  <c r="F17" i="27"/>
  <c r="F34" i="35"/>
  <c r="F21" i="35"/>
  <c r="F21" i="27"/>
  <c r="I31" i="35"/>
  <c r="I18" i="35"/>
  <c r="I18" i="27"/>
  <c r="BR57" i="28"/>
  <c r="BR27" i="28" s="1"/>
  <c r="BF27" i="28"/>
  <c r="F35" i="35"/>
  <c r="F22" i="35"/>
  <c r="F22" i="27"/>
  <c r="G31" i="35"/>
  <c r="G18" i="35"/>
  <c r="G18" i="27"/>
  <c r="G36" i="27"/>
  <c r="G30" i="35"/>
  <c r="G17" i="27"/>
  <c r="BR58" i="28"/>
  <c r="BU60" i="28"/>
  <c r="BU30" i="28"/>
  <c r="BI30" i="28"/>
  <c r="G32" i="35"/>
  <c r="G19" i="35"/>
  <c r="G19" i="27"/>
  <c r="BR56" i="28"/>
  <c r="BF62" i="28"/>
  <c r="BF26" i="28"/>
  <c r="BS59" i="28"/>
  <c r="BS29" i="28"/>
  <c r="BG29" i="28"/>
  <c r="F31" i="35"/>
  <c r="F18" i="35" s="1"/>
  <c r="F18" i="27"/>
  <c r="BQ61" i="28"/>
  <c r="BQ31" i="28" s="1"/>
  <c r="BE31" i="28"/>
  <c r="BU58" i="28"/>
  <c r="BU28" i="28" s="1"/>
  <c r="BI28" i="28"/>
  <c r="AD32" i="28"/>
  <c r="G23" i="27"/>
  <c r="G23" i="35"/>
  <c r="G34" i="35"/>
  <c r="G21" i="35"/>
  <c r="G21" i="27"/>
  <c r="AB32" i="28"/>
  <c r="E23" i="27"/>
  <c r="BS61" i="28"/>
  <c r="BS31" i="28" s="1"/>
  <c r="BS32" i="28" s="1"/>
  <c r="BS33" i="28" s="1"/>
  <c r="BG31" i="28"/>
  <c r="E31" i="35"/>
  <c r="E18" i="35" s="1"/>
  <c r="E18" i="27"/>
  <c r="I30" i="35"/>
  <c r="I36" i="27"/>
  <c r="I17" i="27"/>
  <c r="I34" i="35"/>
  <c r="I21" i="35"/>
  <c r="I21" i="27"/>
  <c r="AC32" i="28"/>
  <c r="F23" i="27"/>
  <c r="E32" i="35"/>
  <c r="E19" i="35"/>
  <c r="E19" i="27"/>
  <c r="BU61" i="28"/>
  <c r="BU31" i="28"/>
  <c r="BI31" i="28"/>
  <c r="G33" i="35"/>
  <c r="G20" i="35"/>
  <c r="G20" i="27"/>
  <c r="BQ59" i="28"/>
  <c r="BQ29" i="28"/>
  <c r="BE29" i="28"/>
  <c r="BR59" i="28"/>
  <c r="BR29" i="28"/>
  <c r="BF29" i="28"/>
  <c r="E35" i="35"/>
  <c r="E22" i="35"/>
  <c r="E22" i="27"/>
  <c r="E34" i="35"/>
  <c r="E21" i="27"/>
  <c r="BS60" i="28"/>
  <c r="BS30" i="28"/>
  <c r="BG30" i="28"/>
  <c r="I32" i="35"/>
  <c r="I19" i="35"/>
  <c r="I19" i="27"/>
  <c r="BS56" i="28"/>
  <c r="BG62" i="28"/>
  <c r="BG26" i="28"/>
  <c r="BQ56" i="28"/>
  <c r="BX56" i="28" s="1"/>
  <c r="BE26" i="28"/>
  <c r="BQ60" i="28"/>
  <c r="I33" i="35"/>
  <c r="I20" i="35"/>
  <c r="I20" i="27"/>
  <c r="G35" i="35"/>
  <c r="G22" i="35"/>
  <c r="G22" i="27"/>
  <c r="BU56" i="28"/>
  <c r="BI62" i="28"/>
  <c r="BI26" i="28"/>
  <c r="BR60" i="28"/>
  <c r="BR30" i="28"/>
  <c r="BF30" i="28"/>
  <c r="BQ58" i="28"/>
  <c r="BU57" i="28"/>
  <c r="BU27" i="28"/>
  <c r="BI27" i="28"/>
  <c r="I35" i="35"/>
  <c r="I22" i="35"/>
  <c r="I22" i="27"/>
  <c r="BR61" i="28"/>
  <c r="BR31" i="28"/>
  <c r="BF31" i="28"/>
  <c r="E33" i="35"/>
  <c r="E20" i="35"/>
  <c r="E20" i="27"/>
  <c r="BS57" i="28"/>
  <c r="BS27" i="28"/>
  <c r="BG27" i="28"/>
  <c r="F33" i="35"/>
  <c r="F20" i="35"/>
  <c r="F20" i="27"/>
  <c r="BT106" i="28"/>
  <c r="H114" i="34"/>
  <c r="L108" i="34"/>
  <c r="H46" i="35"/>
  <c r="H149" i="35"/>
  <c r="H82" i="35"/>
  <c r="H88" i="27"/>
  <c r="L82" i="27"/>
  <c r="BT107" i="28"/>
  <c r="BX107" i="28"/>
  <c r="BM107" i="28"/>
  <c r="BL107" i="28"/>
  <c r="BT108" i="28"/>
  <c r="BX108" i="28"/>
  <c r="BL108" i="28"/>
  <c r="BM108" i="28"/>
  <c r="H86" i="35"/>
  <c r="L86" i="35"/>
  <c r="L86" i="27"/>
  <c r="BT110" i="28"/>
  <c r="BT190" i="28"/>
  <c r="BX190" i="28"/>
  <c r="BM190" i="28"/>
  <c r="BL190" i="28"/>
  <c r="BT72" i="28"/>
  <c r="H112" i="35"/>
  <c r="L112" i="35"/>
  <c r="L112" i="27"/>
  <c r="H178" i="35"/>
  <c r="L178" i="35"/>
  <c r="L178" i="27"/>
  <c r="H148" i="35"/>
  <c r="BT120" i="28"/>
  <c r="BX120" i="28"/>
  <c r="BL120" i="28"/>
  <c r="BM120" i="28"/>
  <c r="H147" i="35"/>
  <c r="L147" i="27"/>
  <c r="H153" i="27"/>
  <c r="AI123" i="28"/>
  <c r="AJ123" i="28"/>
  <c r="H62" i="27"/>
  <c r="H60" i="35"/>
  <c r="BT230" i="28"/>
  <c r="BX230" i="28"/>
  <c r="BM230" i="28"/>
  <c r="BL230" i="28"/>
  <c r="BT239" i="28"/>
  <c r="BT240" i="28"/>
  <c r="BT145" i="28"/>
  <c r="K192" i="34"/>
  <c r="K199" i="35"/>
  <c r="K205" i="35"/>
  <c r="K205" i="27"/>
  <c r="K225" i="35"/>
  <c r="K231" i="35"/>
  <c r="K231" i="27"/>
  <c r="H135" i="35"/>
  <c r="BT202" i="28"/>
  <c r="BX202" i="28"/>
  <c r="BM202" i="28"/>
  <c r="BL202" i="28"/>
  <c r="BT204" i="28"/>
  <c r="BX204" i="28"/>
  <c r="BL204" i="28"/>
  <c r="BM204" i="28"/>
  <c r="BT70" i="28"/>
  <c r="BT192" i="28"/>
  <c r="BX192" i="28"/>
  <c r="BM192" i="28"/>
  <c r="BL192" i="28"/>
  <c r="BT74" i="28"/>
  <c r="BT242" i="28"/>
  <c r="BT142" i="28"/>
  <c r="BT96" i="28"/>
  <c r="BX96" i="28"/>
  <c r="BL96" i="28"/>
  <c r="BM96" i="28"/>
  <c r="BT94" i="28"/>
  <c r="BX94" i="28"/>
  <c r="BL94" i="28"/>
  <c r="BM94" i="28"/>
  <c r="H71" i="35"/>
  <c r="L71" i="35"/>
  <c r="L71" i="27"/>
  <c r="H204" i="35"/>
  <c r="L204" i="35"/>
  <c r="L204" i="27"/>
  <c r="H212" i="35"/>
  <c r="L212" i="27"/>
  <c r="H218" i="27"/>
  <c r="K179" i="27"/>
  <c r="K173" i="35"/>
  <c r="K179" i="35"/>
  <c r="AE32" i="28"/>
  <c r="BT57" i="28"/>
  <c r="BH27" i="28"/>
  <c r="H33" i="35"/>
  <c r="H20" i="27"/>
  <c r="BL130" i="28"/>
  <c r="BM130" i="28"/>
  <c r="BT130" i="28"/>
  <c r="BX130" i="28"/>
  <c r="BT73" i="28"/>
  <c r="H113" i="35"/>
  <c r="BT181" i="28"/>
  <c r="BX181" i="28"/>
  <c r="BM181" i="28"/>
  <c r="BL181" i="28"/>
  <c r="L163" i="34"/>
  <c r="H126" i="35"/>
  <c r="H58" i="35"/>
  <c r="BT182" i="28"/>
  <c r="BX182" i="28"/>
  <c r="BM182" i="28"/>
  <c r="BL182" i="28"/>
  <c r="BT179" i="28"/>
  <c r="BL179" i="28"/>
  <c r="BM179" i="28"/>
  <c r="BW153" i="28"/>
  <c r="BK159" i="28"/>
  <c r="K140" i="34"/>
  <c r="BW141" i="28"/>
  <c r="BW147" i="28"/>
  <c r="BW148" i="28"/>
  <c r="BK147" i="28"/>
  <c r="K75" i="27"/>
  <c r="K69" i="35"/>
  <c r="K75" i="35"/>
  <c r="BW56" i="28"/>
  <c r="BK26" i="28"/>
  <c r="BK62" i="28"/>
  <c r="BT156" i="28"/>
  <c r="H139" i="35"/>
  <c r="H111" i="35"/>
  <c r="L111" i="35"/>
  <c r="L111" i="27"/>
  <c r="BT193" i="28"/>
  <c r="BH99" i="28"/>
  <c r="BM93" i="28"/>
  <c r="BT93" i="28"/>
  <c r="BL93" i="28"/>
  <c r="BT238" i="28"/>
  <c r="H231" i="34"/>
  <c r="BM215" i="28"/>
  <c r="BL215" i="28"/>
  <c r="BT215" i="28"/>
  <c r="BX215" i="28"/>
  <c r="H95" i="35"/>
  <c r="H101" i="27"/>
  <c r="L95" i="27"/>
  <c r="BL121" i="28"/>
  <c r="BT121" i="28"/>
  <c r="H99" i="35"/>
  <c r="BT214" i="28"/>
  <c r="BX214" i="28"/>
  <c r="BL214" i="28"/>
  <c r="BM214" i="28"/>
  <c r="H124" i="35"/>
  <c r="BW81" i="28"/>
  <c r="BW87" i="28"/>
  <c r="BW88" i="28"/>
  <c r="BK87" i="28"/>
  <c r="K31" i="35"/>
  <c r="L18" i="35"/>
  <c r="L18" i="27"/>
  <c r="BW60" i="28"/>
  <c r="BW30" i="28"/>
  <c r="BK30" i="28"/>
  <c r="L22" i="27"/>
  <c r="K35" i="35"/>
  <c r="L22" i="35"/>
  <c r="K108" i="35"/>
  <c r="K114" i="35"/>
  <c r="K114" i="27"/>
  <c r="BW177" i="28"/>
  <c r="BW183" i="28"/>
  <c r="BW184" i="28"/>
  <c r="K167" i="34"/>
  <c r="BK183" i="28"/>
  <c r="K212" i="35"/>
  <c r="K218" i="35"/>
  <c r="K218" i="27"/>
  <c r="BT105" i="28"/>
  <c r="BL105" i="28"/>
  <c r="BH111" i="28"/>
  <c r="BM105" i="28"/>
  <c r="H83" i="35"/>
  <c r="L83" i="35"/>
  <c r="L88" i="35" s="1"/>
  <c r="L83" i="27"/>
  <c r="H84" i="35"/>
  <c r="L84" i="35"/>
  <c r="L84" i="27"/>
  <c r="H85" i="35"/>
  <c r="L85" i="35"/>
  <c r="L85" i="27"/>
  <c r="BT109" i="28"/>
  <c r="BX109" i="28"/>
  <c r="BL109" i="28"/>
  <c r="BM109" i="28"/>
  <c r="H87" i="35"/>
  <c r="H174" i="35"/>
  <c r="L174" i="35"/>
  <c r="L174" i="27"/>
  <c r="BT194" i="28"/>
  <c r="BX194" i="28"/>
  <c r="BM194" i="28"/>
  <c r="BL194" i="28"/>
  <c r="BT86" i="28"/>
  <c r="H153" i="34"/>
  <c r="L147" i="34"/>
  <c r="L97" i="34"/>
  <c r="BT85" i="28"/>
  <c r="H217" i="35"/>
  <c r="L217" i="35"/>
  <c r="L217" i="27"/>
  <c r="H227" i="35"/>
  <c r="H125" i="35"/>
  <c r="BL178" i="28"/>
  <c r="BM178" i="28"/>
  <c r="BT178" i="28"/>
  <c r="BX178" i="28"/>
  <c r="BW201" i="28"/>
  <c r="BW207" i="28"/>
  <c r="BW208" i="28"/>
  <c r="K193" i="27"/>
  <c r="BK207" i="28"/>
  <c r="BW213" i="28"/>
  <c r="BW219" i="28"/>
  <c r="BW220" i="28"/>
  <c r="K206" i="27"/>
  <c r="BK219" i="28"/>
  <c r="BW237" i="28"/>
  <c r="BW243" i="28"/>
  <c r="BW244" i="28"/>
  <c r="BK243" i="28"/>
  <c r="BT153" i="28"/>
  <c r="BH159" i="28"/>
  <c r="AI207" i="28"/>
  <c r="AJ207" i="28"/>
  <c r="BT201" i="28"/>
  <c r="BH207" i="28"/>
  <c r="BM201" i="28"/>
  <c r="BL201" i="28"/>
  <c r="H187" i="35"/>
  <c r="L187" i="35"/>
  <c r="L187" i="27"/>
  <c r="H188" i="35"/>
  <c r="L188" i="35"/>
  <c r="L188" i="27"/>
  <c r="H189" i="35"/>
  <c r="L189" i="35"/>
  <c r="L189" i="27"/>
  <c r="H190" i="35"/>
  <c r="L190" i="35"/>
  <c r="L190" i="27"/>
  <c r="BT206" i="28"/>
  <c r="BX206" i="28"/>
  <c r="BL206" i="28"/>
  <c r="BM206" i="28"/>
  <c r="L110" i="34"/>
  <c r="H49" i="27"/>
  <c r="H48" i="35"/>
  <c r="BT177" i="28"/>
  <c r="BH183" i="28"/>
  <c r="BM177" i="28"/>
  <c r="H160" i="35"/>
  <c r="H166" i="27"/>
  <c r="L160" i="27"/>
  <c r="BT143" i="28"/>
  <c r="BT97" i="28"/>
  <c r="H72" i="35"/>
  <c r="H70" i="35"/>
  <c r="L203" i="27"/>
  <c r="H203" i="35"/>
  <c r="L203" i="35"/>
  <c r="BT225" i="28"/>
  <c r="BM225" i="28"/>
  <c r="BH231" i="28"/>
  <c r="BL225" i="28"/>
  <c r="H150" i="35"/>
  <c r="H62" i="34"/>
  <c r="BW105" i="28"/>
  <c r="BW111" i="28"/>
  <c r="BW112" i="28"/>
  <c r="K89" i="34"/>
  <c r="BK111" i="28"/>
  <c r="BK75" i="28"/>
  <c r="BW69" i="28"/>
  <c r="BW75" i="28"/>
  <c r="BW76" i="28"/>
  <c r="K50" i="27"/>
  <c r="K153" i="34"/>
  <c r="K101" i="34"/>
  <c r="H31" i="35"/>
  <c r="H18" i="27"/>
  <c r="BT58" i="28"/>
  <c r="BT59" i="28"/>
  <c r="BH29" i="28"/>
  <c r="H34" i="35"/>
  <c r="H21" i="27"/>
  <c r="H35" i="35"/>
  <c r="H22" i="27"/>
  <c r="H57" i="35"/>
  <c r="H214" i="35"/>
  <c r="L214" i="35"/>
  <c r="L214" i="27"/>
  <c r="H56" i="35"/>
  <c r="H213" i="35"/>
  <c r="L213" i="35"/>
  <c r="L213" i="27"/>
  <c r="H163" i="35"/>
  <c r="L163" i="35"/>
  <c r="L163" i="27"/>
  <c r="BT83" i="28"/>
  <c r="L165" i="34"/>
  <c r="BT213" i="28"/>
  <c r="BL213" i="28"/>
  <c r="BH219" i="28"/>
  <c r="BM213" i="28"/>
  <c r="H100" i="35"/>
  <c r="L100" i="35"/>
  <c r="L100" i="27"/>
  <c r="H75" i="34"/>
  <c r="L70" i="34"/>
  <c r="K166" i="34"/>
  <c r="BW93" i="28"/>
  <c r="BW99" i="28"/>
  <c r="BW100" i="28"/>
  <c r="BK99" i="28"/>
  <c r="K30" i="35"/>
  <c r="K36" i="27"/>
  <c r="L17" i="27"/>
  <c r="H179" i="34"/>
  <c r="L173" i="34"/>
  <c r="BT71" i="28"/>
  <c r="L111" i="34"/>
  <c r="H177" i="35"/>
  <c r="L177" i="35"/>
  <c r="L177" i="27"/>
  <c r="BT216" i="28"/>
  <c r="H202" i="35"/>
  <c r="H201" i="35"/>
  <c r="L201" i="35"/>
  <c r="L201" i="27"/>
  <c r="L215" i="27"/>
  <c r="H215" i="35"/>
  <c r="L215" i="35"/>
  <c r="H96" i="35"/>
  <c r="L96" i="35"/>
  <c r="AI219" i="28"/>
  <c r="AJ219" i="28"/>
  <c r="H200" i="35"/>
  <c r="L200" i="35"/>
  <c r="L200" i="27"/>
  <c r="H88" i="34"/>
  <c r="L86" i="34"/>
  <c r="K56" i="35"/>
  <c r="K62" i="35"/>
  <c r="K62" i="27"/>
  <c r="BW59" i="28"/>
  <c r="BW29" i="28"/>
  <c r="BK29" i="28"/>
  <c r="K34" i="35"/>
  <c r="L21" i="35"/>
  <c r="L21" i="27"/>
  <c r="BT129" i="28"/>
  <c r="BH135" i="28"/>
  <c r="BL129" i="28"/>
  <c r="BM129" i="28"/>
  <c r="BT166" i="28"/>
  <c r="BX166" i="28"/>
  <c r="BL166" i="28"/>
  <c r="BM166" i="28"/>
  <c r="BH171" i="28"/>
  <c r="BL165" i="28"/>
  <c r="BT165" i="28"/>
  <c r="BM165" i="28"/>
  <c r="H127" i="34"/>
  <c r="H22" i="34"/>
  <c r="K186" i="35"/>
  <c r="K192" i="35"/>
  <c r="K192" i="27"/>
  <c r="H134" i="35"/>
  <c r="H140" i="27"/>
  <c r="BT154" i="28"/>
  <c r="BT155" i="28"/>
  <c r="H192" i="27"/>
  <c r="H186" i="35"/>
  <c r="L186" i="27"/>
  <c r="L188" i="34"/>
  <c r="H191" i="35"/>
  <c r="L191" i="35"/>
  <c r="L191" i="27"/>
  <c r="H44" i="35"/>
  <c r="BT131" i="28"/>
  <c r="BX131" i="28"/>
  <c r="BM131" i="28"/>
  <c r="BL131" i="28"/>
  <c r="H123" i="35"/>
  <c r="L123" i="35"/>
  <c r="H229" i="35"/>
  <c r="BM218" i="28"/>
  <c r="BL218" i="28"/>
  <c r="BT218" i="28"/>
  <c r="BX218" i="28"/>
  <c r="AI231" i="28"/>
  <c r="AJ231" i="28"/>
  <c r="L212" i="34"/>
  <c r="H218" i="34"/>
  <c r="H74" i="35"/>
  <c r="K82" i="35"/>
  <c r="K88" i="35"/>
  <c r="K88" i="27"/>
  <c r="BW165" i="28"/>
  <c r="BW171" i="28"/>
  <c r="BW172" i="28"/>
  <c r="K154" i="27"/>
  <c r="BK171" i="28"/>
  <c r="K101" i="27"/>
  <c r="K95" i="35"/>
  <c r="K101" i="35"/>
  <c r="BT56" i="28"/>
  <c r="BH62" i="28"/>
  <c r="BT69" i="28"/>
  <c r="BH75" i="28"/>
  <c r="H109" i="35"/>
  <c r="L109" i="35"/>
  <c r="L109" i="27"/>
  <c r="BT191" i="28"/>
  <c r="BX191" i="28"/>
  <c r="BL191" i="28"/>
  <c r="BM191" i="28"/>
  <c r="H47" i="35"/>
  <c r="BT134" i="28"/>
  <c r="BT82" i="28"/>
  <c r="BT227" i="28"/>
  <c r="BX227" i="28"/>
  <c r="BM227" i="28"/>
  <c r="BL227" i="28"/>
  <c r="L164" i="27"/>
  <c r="H164" i="35"/>
  <c r="L164" i="35"/>
  <c r="BT226" i="28"/>
  <c r="BX226" i="28"/>
  <c r="BM226" i="28"/>
  <c r="BL226" i="28"/>
  <c r="BT146" i="28"/>
  <c r="BT84" i="28"/>
  <c r="H199" i="35"/>
  <c r="L199" i="27"/>
  <c r="H205" i="27"/>
  <c r="H162" i="35"/>
  <c r="L162" i="35"/>
  <c r="BM122" i="28"/>
  <c r="BL122" i="28"/>
  <c r="BT122" i="28"/>
  <c r="BX122" i="28"/>
  <c r="K134" i="35"/>
  <c r="K140" i="35"/>
  <c r="K140" i="27"/>
  <c r="H137" i="35"/>
  <c r="BT157" i="28"/>
  <c r="BT158" i="28"/>
  <c r="H173" i="35"/>
  <c r="L173" i="27"/>
  <c r="H179" i="27"/>
  <c r="H45" i="35"/>
  <c r="BT132" i="28"/>
  <c r="BX132" i="28"/>
  <c r="BM132" i="28"/>
  <c r="BL132" i="28"/>
  <c r="H226" i="35"/>
  <c r="BT170" i="28"/>
  <c r="H225" i="35"/>
  <c r="H231" i="27"/>
  <c r="BT169" i="28"/>
  <c r="H101" i="34"/>
  <c r="L95" i="34"/>
  <c r="BT118" i="28"/>
  <c r="BX118" i="28"/>
  <c r="BM118" i="28"/>
  <c r="BL118" i="28"/>
  <c r="BM229" i="28"/>
  <c r="BT229" i="28"/>
  <c r="BX229" i="28"/>
  <c r="BL229" i="28"/>
  <c r="BT144" i="28"/>
  <c r="H19" i="34"/>
  <c r="H36" i="34"/>
  <c r="BW58" i="28"/>
  <c r="BW28" i="28"/>
  <c r="BK28" i="28"/>
  <c r="K33" i="35"/>
  <c r="L20" i="35"/>
  <c r="L20" i="27"/>
  <c r="BW129" i="28"/>
  <c r="BW135" i="28"/>
  <c r="BW136" i="28"/>
  <c r="BK135" i="28"/>
  <c r="BW225" i="28"/>
  <c r="BW231" i="28"/>
  <c r="BW232" i="28"/>
  <c r="BK231" i="28"/>
  <c r="H114" i="27"/>
  <c r="H108" i="35"/>
  <c r="L108" i="27"/>
  <c r="BT133" i="28"/>
  <c r="BX133" i="28"/>
  <c r="BM133" i="28"/>
  <c r="BL133" i="28"/>
  <c r="H98" i="35"/>
  <c r="L98" i="27"/>
  <c r="H61" i="35"/>
  <c r="H97" i="35"/>
  <c r="L97" i="35" s="1"/>
  <c r="L101" i="35" s="1"/>
  <c r="L97" i="27"/>
  <c r="BT141" i="28"/>
  <c r="BH147" i="28"/>
  <c r="H121" i="35"/>
  <c r="H127" i="27"/>
  <c r="H228" i="35"/>
  <c r="BT167" i="28"/>
  <c r="AI183" i="28"/>
  <c r="AJ183" i="28"/>
  <c r="H161" i="35"/>
  <c r="L161" i="27"/>
  <c r="H49" i="34"/>
  <c r="L43" i="34"/>
  <c r="H21" i="34"/>
  <c r="H140" i="34"/>
  <c r="H136" i="35"/>
  <c r="H192" i="34"/>
  <c r="L186" i="34"/>
  <c r="BT203" i="28"/>
  <c r="BX203" i="28"/>
  <c r="BM203" i="28"/>
  <c r="BL203" i="28"/>
  <c r="BT205" i="28"/>
  <c r="BX205" i="28"/>
  <c r="BM205" i="28"/>
  <c r="BL205" i="28"/>
  <c r="H110" i="35"/>
  <c r="L110" i="35"/>
  <c r="L110" i="27"/>
  <c r="H176" i="35"/>
  <c r="L176" i="35"/>
  <c r="L176" i="27"/>
  <c r="L160" i="34"/>
  <c r="H166" i="34"/>
  <c r="H73" i="35"/>
  <c r="L73" i="35"/>
  <c r="L73" i="27"/>
  <c r="H230" i="35"/>
  <c r="H122" i="35"/>
  <c r="BT241" i="28"/>
  <c r="BT217" i="28"/>
  <c r="BX217" i="28"/>
  <c r="BM217" i="28"/>
  <c r="BL217" i="28"/>
  <c r="L203" i="34"/>
  <c r="BT95" i="28"/>
  <c r="BT168" i="28"/>
  <c r="BT98" i="28"/>
  <c r="H20" i="34"/>
  <c r="BK195" i="28"/>
  <c r="BW189" i="28"/>
  <c r="BW195" i="28"/>
  <c r="BW196" i="28"/>
  <c r="K43" i="35"/>
  <c r="K49" i="35"/>
  <c r="K49" i="27"/>
  <c r="K147" i="35"/>
  <c r="K153" i="35"/>
  <c r="K153" i="27"/>
  <c r="BW117" i="28"/>
  <c r="BW123" i="28"/>
  <c r="BW124" i="28"/>
  <c r="BK123" i="28"/>
  <c r="H30" i="35"/>
  <c r="H36" i="27"/>
  <c r="H17" i="27"/>
  <c r="H32" i="35"/>
  <c r="H19" i="27"/>
  <c r="BT60" i="28"/>
  <c r="BH30" i="28"/>
  <c r="BT61" i="28"/>
  <c r="BH31" i="28"/>
  <c r="H43" i="35"/>
  <c r="L109" i="34"/>
  <c r="H175" i="35"/>
  <c r="L175" i="27"/>
  <c r="BH26" i="28"/>
  <c r="BT81" i="28"/>
  <c r="BH87" i="28"/>
  <c r="BT180" i="28"/>
  <c r="BX180" i="28"/>
  <c r="BL180" i="28"/>
  <c r="BM180" i="28"/>
  <c r="H165" i="35"/>
  <c r="L165" i="35"/>
  <c r="L165" i="27"/>
  <c r="H59" i="35"/>
  <c r="H205" i="34"/>
  <c r="L199" i="34"/>
  <c r="L100" i="34"/>
  <c r="BW158" i="28"/>
  <c r="K121" i="35"/>
  <c r="K127" i="35"/>
  <c r="K127" i="27"/>
  <c r="K127" i="34"/>
  <c r="AH32" i="28"/>
  <c r="H138" i="35"/>
  <c r="BL189" i="28"/>
  <c r="BT189" i="28"/>
  <c r="BH195" i="28"/>
  <c r="BM189" i="28"/>
  <c r="H69" i="35"/>
  <c r="H75" i="27"/>
  <c r="H152" i="35"/>
  <c r="BT237" i="28"/>
  <c r="BH243" i="28"/>
  <c r="H151" i="35"/>
  <c r="L151" i="35"/>
  <c r="BM117" i="28"/>
  <c r="BT117" i="28"/>
  <c r="BL117" i="28"/>
  <c r="BM228" i="28"/>
  <c r="BT228" i="28"/>
  <c r="BX228" i="28"/>
  <c r="BL228" i="28"/>
  <c r="L216" i="34"/>
  <c r="H216" i="35"/>
  <c r="L216" i="35"/>
  <c r="L216" i="27"/>
  <c r="H18" i="34"/>
  <c r="H17" i="34"/>
  <c r="AV32" i="28"/>
  <c r="H23" i="34"/>
  <c r="BW57" i="28"/>
  <c r="BW27" i="28"/>
  <c r="BK27" i="28"/>
  <c r="K32" i="35"/>
  <c r="L19" i="35"/>
  <c r="L19" i="27"/>
  <c r="BW61" i="28"/>
  <c r="BK31" i="28"/>
  <c r="K114" i="34"/>
  <c r="K160" i="35"/>
  <c r="K166" i="35"/>
  <c r="K166" i="27"/>
  <c r="K218" i="34"/>
  <c r="E206" i="27"/>
  <c r="E206" i="34"/>
  <c r="E154" i="27"/>
  <c r="E154" i="34"/>
  <c r="G180" i="34"/>
  <c r="G180" i="27"/>
  <c r="I89" i="27"/>
  <c r="I89" i="34"/>
  <c r="G89" i="27"/>
  <c r="G89" i="34"/>
  <c r="F180" i="34"/>
  <c r="F180" i="27"/>
  <c r="I154" i="27"/>
  <c r="I154" i="34"/>
  <c r="G76" i="27"/>
  <c r="G76" i="34"/>
  <c r="J193" i="34"/>
  <c r="E102" i="34"/>
  <c r="E102" i="27"/>
  <c r="BL169" i="28"/>
  <c r="BM193" i="28"/>
  <c r="L177" i="34"/>
  <c r="L179" i="34"/>
  <c r="BM169" i="28"/>
  <c r="BX169" i="28"/>
  <c r="L162" i="27"/>
  <c r="L96" i="27"/>
  <c r="L101" i="27"/>
  <c r="BX121" i="28"/>
  <c r="BX193" i="28"/>
  <c r="AF125" i="28"/>
  <c r="BJ183" i="28"/>
  <c r="BV195" i="28"/>
  <c r="BV196" i="28"/>
  <c r="J166" i="35"/>
  <c r="BV123" i="28"/>
  <c r="BV124" i="28"/>
  <c r="J102" i="27"/>
  <c r="BM121" i="28"/>
  <c r="BL193" i="28"/>
  <c r="BJ195" i="28"/>
  <c r="J101" i="35"/>
  <c r="BL177" i="28"/>
  <c r="BL183" i="28"/>
  <c r="BM183" i="28"/>
  <c r="BX179" i="28"/>
  <c r="AB184" i="28"/>
  <c r="AF185" i="28"/>
  <c r="AF186" i="28"/>
  <c r="L99" i="27"/>
  <c r="AG197" i="28"/>
  <c r="J101" i="34"/>
  <c r="J102" i="34"/>
  <c r="AF198" i="28"/>
  <c r="BJ72" i="28"/>
  <c r="BV72" i="28"/>
  <c r="J101" i="27"/>
  <c r="BJ123" i="28"/>
  <c r="L99" i="35"/>
  <c r="AG198" i="28"/>
  <c r="AB197" i="28"/>
  <c r="L202" i="35"/>
  <c r="AZ75" i="28"/>
  <c r="AF126" i="28"/>
  <c r="AG126" i="28"/>
  <c r="L70" i="27"/>
  <c r="BM153" i="28"/>
  <c r="J45" i="27"/>
  <c r="J45" i="35"/>
  <c r="L150" i="27"/>
  <c r="AG174" i="28"/>
  <c r="BM167" i="28"/>
  <c r="L150" i="35"/>
  <c r="L70" i="35"/>
  <c r="L99" i="34"/>
  <c r="L101" i="34"/>
  <c r="AJ72" i="28"/>
  <c r="L69" i="27"/>
  <c r="BX168" i="28"/>
  <c r="AF114" i="28"/>
  <c r="J166" i="34"/>
  <c r="AB173" i="28"/>
  <c r="J46" i="27"/>
  <c r="J46" i="35"/>
  <c r="L46" i="35"/>
  <c r="BM95" i="28"/>
  <c r="L151" i="27"/>
  <c r="L49" i="34"/>
  <c r="AG173" i="28"/>
  <c r="K206" i="34"/>
  <c r="L75" i="34"/>
  <c r="BX155" i="28"/>
  <c r="G50" i="27"/>
  <c r="BM237" i="28"/>
  <c r="L74" i="35"/>
  <c r="BL142" i="28"/>
  <c r="L148" i="27"/>
  <c r="AX30" i="28"/>
  <c r="J21" i="34"/>
  <c r="AZ99" i="28"/>
  <c r="BJ71" i="28"/>
  <c r="BV71" i="28"/>
  <c r="BX98" i="28"/>
  <c r="J44" i="27"/>
  <c r="J44" i="35"/>
  <c r="L44" i="35"/>
  <c r="AI70" i="28"/>
  <c r="BM168" i="28"/>
  <c r="BX95" i="28"/>
  <c r="L149" i="35"/>
  <c r="J88" i="27"/>
  <c r="BL168" i="28"/>
  <c r="BM144" i="28"/>
  <c r="J219" i="34"/>
  <c r="AI171" i="28"/>
  <c r="AJ171" i="28"/>
  <c r="AI99" i="28"/>
  <c r="AJ99" i="28"/>
  <c r="L152" i="35"/>
  <c r="BM170" i="28"/>
  <c r="L137" i="27"/>
  <c r="L74" i="27"/>
  <c r="BM155" i="28"/>
  <c r="BL110" i="28"/>
  <c r="J114" i="35"/>
  <c r="BV99" i="28"/>
  <c r="BV100" i="28"/>
  <c r="J76" i="34"/>
  <c r="AJ71" i="28"/>
  <c r="F63" i="34"/>
  <c r="BL95" i="28"/>
  <c r="BM154" i="28"/>
  <c r="L113" i="27"/>
  <c r="L114" i="27"/>
  <c r="BM145" i="28"/>
  <c r="L149" i="27"/>
  <c r="BJ70" i="28"/>
  <c r="BV70" i="28"/>
  <c r="BX70" i="28"/>
  <c r="J75" i="35"/>
  <c r="L72" i="27"/>
  <c r="L72" i="35"/>
  <c r="AL75" i="28"/>
  <c r="BJ73" i="28"/>
  <c r="BV73" i="28"/>
  <c r="BX73" i="28"/>
  <c r="AI73" i="28"/>
  <c r="J47" i="27"/>
  <c r="J47" i="35"/>
  <c r="L47" i="35"/>
  <c r="BL157" i="28"/>
  <c r="L202" i="27"/>
  <c r="L205" i="27"/>
  <c r="BX238" i="28"/>
  <c r="L113" i="35"/>
  <c r="L148" i="35"/>
  <c r="AF173" i="28"/>
  <c r="BX144" i="28"/>
  <c r="L226" i="27"/>
  <c r="L229" i="35"/>
  <c r="BL216" i="28"/>
  <c r="BL219" i="28"/>
  <c r="BM219" i="28"/>
  <c r="J205" i="35"/>
  <c r="BX216" i="28"/>
  <c r="BL240" i="28"/>
  <c r="K193" i="34"/>
  <c r="BL241" i="28"/>
  <c r="BX167" i="28"/>
  <c r="L227" i="35"/>
  <c r="E50" i="27"/>
  <c r="I50" i="27"/>
  <c r="BJ219" i="28"/>
  <c r="AZ111" i="28"/>
  <c r="AX27" i="28"/>
  <c r="J18" i="34"/>
  <c r="BL167" i="28"/>
  <c r="L227" i="27"/>
  <c r="BM134" i="28"/>
  <c r="L44" i="27"/>
  <c r="BM216" i="28"/>
  <c r="BM238" i="28"/>
  <c r="AF113" i="28"/>
  <c r="BV219" i="28"/>
  <c r="BV220" i="28"/>
  <c r="J206" i="34"/>
  <c r="BV171" i="28"/>
  <c r="BV172" i="28"/>
  <c r="J154" i="27"/>
  <c r="AZ61" i="28"/>
  <c r="AX62" i="28"/>
  <c r="L122" i="35"/>
  <c r="BL144" i="28"/>
  <c r="BL170" i="28"/>
  <c r="L226" i="35"/>
  <c r="BL154" i="28"/>
  <c r="BL238" i="28"/>
  <c r="AX26" i="28"/>
  <c r="J17" i="34"/>
  <c r="BB62" i="28"/>
  <c r="AG27" i="28"/>
  <c r="AI27" i="28"/>
  <c r="AJ27" i="28"/>
  <c r="L152" i="27"/>
  <c r="BM98" i="28"/>
  <c r="L136" i="27"/>
  <c r="BX170" i="28"/>
  <c r="BX154" i="28"/>
  <c r="BM143" i="28"/>
  <c r="L125" i="27"/>
  <c r="L87" i="27"/>
  <c r="L88" i="27"/>
  <c r="BL70" i="28"/>
  <c r="BX110" i="28"/>
  <c r="BJ171" i="28"/>
  <c r="J153" i="35"/>
  <c r="BJ99" i="28"/>
  <c r="J114" i="34"/>
  <c r="L138" i="27"/>
  <c r="BL98" i="28"/>
  <c r="BM241" i="28"/>
  <c r="L137" i="35"/>
  <c r="BL155" i="28"/>
  <c r="BL145" i="28"/>
  <c r="AG113" i="28"/>
  <c r="J205" i="27"/>
  <c r="J114" i="27"/>
  <c r="BV135" i="28"/>
  <c r="BV136" i="28"/>
  <c r="J115" i="27"/>
  <c r="J75" i="27"/>
  <c r="AF101" i="28"/>
  <c r="AG102" i="28"/>
  <c r="AF102" i="28"/>
  <c r="BX241" i="28"/>
  <c r="L123" i="27"/>
  <c r="L125" i="35"/>
  <c r="BX145" i="28"/>
  <c r="BM110" i="28"/>
  <c r="AB113" i="28"/>
  <c r="AG28" i="28"/>
  <c r="AI28" i="28"/>
  <c r="AJ28" i="28"/>
  <c r="AZ60" i="28"/>
  <c r="AB101" i="28"/>
  <c r="BM69" i="28"/>
  <c r="BL72" i="28"/>
  <c r="J31" i="34"/>
  <c r="L31" i="34"/>
  <c r="AZ57" i="28"/>
  <c r="J30" i="34"/>
  <c r="L30" i="34"/>
  <c r="AZ56" i="28"/>
  <c r="L192" i="34"/>
  <c r="K154" i="34"/>
  <c r="AZ159" i="28"/>
  <c r="L88" i="34"/>
  <c r="J32" i="34"/>
  <c r="AZ58" i="28"/>
  <c r="AG29" i="28"/>
  <c r="AI29" i="28"/>
  <c r="AJ29" i="28"/>
  <c r="AG244" i="28"/>
  <c r="AG246" i="28"/>
  <c r="AB245" i="28"/>
  <c r="L173" i="35"/>
  <c r="BL134" i="28"/>
  <c r="BL135" i="28"/>
  <c r="BM135" i="28"/>
  <c r="L124" i="35"/>
  <c r="AX243" i="28"/>
  <c r="J153" i="34"/>
  <c r="AI82" i="28"/>
  <c r="BJ82" i="28"/>
  <c r="J57" i="27"/>
  <c r="AJ82" i="28"/>
  <c r="AI59" i="28"/>
  <c r="J33" i="27"/>
  <c r="AJ59" i="28"/>
  <c r="BJ59" i="28"/>
  <c r="J60" i="34"/>
  <c r="L60" i="34"/>
  <c r="AZ85" i="28"/>
  <c r="J59" i="34"/>
  <c r="L59" i="34"/>
  <c r="AZ84" i="28"/>
  <c r="J34" i="27"/>
  <c r="AJ60" i="28"/>
  <c r="AI60" i="28"/>
  <c r="BJ60" i="28"/>
  <c r="AG30" i="28"/>
  <c r="AI30" i="28"/>
  <c r="AJ30" i="28"/>
  <c r="BJ58" i="28"/>
  <c r="AJ58" i="28"/>
  <c r="AI58" i="28"/>
  <c r="J32" i="27"/>
  <c r="J43" i="35"/>
  <c r="L43" i="35"/>
  <c r="J56" i="34"/>
  <c r="AZ81" i="28"/>
  <c r="J58" i="34"/>
  <c r="L58" i="34"/>
  <c r="AZ83" i="28"/>
  <c r="BW31" i="28"/>
  <c r="BX134" i="28"/>
  <c r="BL156" i="28"/>
  <c r="BM72" i="28"/>
  <c r="BJ135" i="28"/>
  <c r="AX28" i="28"/>
  <c r="AI85" i="28"/>
  <c r="AJ85" i="28"/>
  <c r="BJ85" i="28"/>
  <c r="J60" i="27"/>
  <c r="BJ83" i="28"/>
  <c r="AI83" i="28"/>
  <c r="J58" i="27"/>
  <c r="AJ83" i="28"/>
  <c r="J31" i="27"/>
  <c r="AI57" i="28"/>
  <c r="AJ57" i="28"/>
  <c r="BJ57" i="28"/>
  <c r="AL62" i="28"/>
  <c r="AG61" i="28"/>
  <c r="AG62" i="28"/>
  <c r="BV69" i="28"/>
  <c r="AX86" i="28"/>
  <c r="AX87" i="28"/>
  <c r="BB87" i="28"/>
  <c r="J167" i="27"/>
  <c r="J167" i="34"/>
  <c r="J59" i="27"/>
  <c r="BJ84" i="28"/>
  <c r="AJ84" i="28"/>
  <c r="AI84" i="28"/>
  <c r="AG86" i="28"/>
  <c r="AG87" i="28"/>
  <c r="AL87" i="28"/>
  <c r="K167" i="27"/>
  <c r="K89" i="27"/>
  <c r="K50" i="34"/>
  <c r="BX237" i="28"/>
  <c r="L228" i="35"/>
  <c r="L95" i="35"/>
  <c r="L135" i="27"/>
  <c r="BX72" i="28"/>
  <c r="AB221" i="28"/>
  <c r="L87" i="35"/>
  <c r="BV111" i="28"/>
  <c r="BV112" i="28"/>
  <c r="AX159" i="28"/>
  <c r="BJ74" i="28"/>
  <c r="J48" i="27"/>
  <c r="AI74" i="28"/>
  <c r="AJ74" i="28"/>
  <c r="BJ81" i="28"/>
  <c r="AI81" i="28"/>
  <c r="J56" i="27"/>
  <c r="AJ81" i="28"/>
  <c r="J153" i="27"/>
  <c r="BJ56" i="28"/>
  <c r="AI56" i="28"/>
  <c r="AG26" i="28"/>
  <c r="AI26" i="28"/>
  <c r="AJ26" i="28"/>
  <c r="J30" i="27"/>
  <c r="AJ56" i="28"/>
  <c r="AG75" i="28"/>
  <c r="J57" i="34"/>
  <c r="L57" i="34"/>
  <c r="AZ82" i="28"/>
  <c r="BV141" i="28"/>
  <c r="BV239" i="28"/>
  <c r="AB149" i="28"/>
  <c r="J139" i="27"/>
  <c r="BJ158" i="28"/>
  <c r="BJ159" i="28"/>
  <c r="J139" i="34"/>
  <c r="L139" i="34"/>
  <c r="L140" i="34"/>
  <c r="AI158" i="28"/>
  <c r="AI159" i="28"/>
  <c r="AJ159" i="28"/>
  <c r="AJ158" i="28"/>
  <c r="L228" i="27"/>
  <c r="BM141" i="28"/>
  <c r="BX157" i="28"/>
  <c r="L229" i="27"/>
  <c r="BL143" i="28"/>
  <c r="L124" i="27"/>
  <c r="BX156" i="28"/>
  <c r="BM142" i="28"/>
  <c r="BM240" i="28"/>
  <c r="BM239" i="28"/>
  <c r="AG222" i="28"/>
  <c r="AG221" i="28"/>
  <c r="AF221" i="28"/>
  <c r="AF222" i="28"/>
  <c r="J121" i="35"/>
  <c r="L121" i="35"/>
  <c r="J225" i="35"/>
  <c r="L225" i="35"/>
  <c r="AG159" i="28"/>
  <c r="J180" i="27"/>
  <c r="J180" i="34"/>
  <c r="BJ111" i="28"/>
  <c r="J205" i="34"/>
  <c r="L205" i="34"/>
  <c r="AG150" i="28"/>
  <c r="AF150" i="28"/>
  <c r="AF149" i="28"/>
  <c r="AG149" i="28"/>
  <c r="AZ146" i="28"/>
  <c r="AZ147" i="28"/>
  <c r="J134" i="35"/>
  <c r="L134" i="35"/>
  <c r="J126" i="34"/>
  <c r="L126" i="34"/>
  <c r="L127" i="34"/>
  <c r="J126" i="27"/>
  <c r="J127" i="27"/>
  <c r="BJ146" i="28"/>
  <c r="AI146" i="28"/>
  <c r="AI147" i="28"/>
  <c r="AJ147" i="28"/>
  <c r="AJ146" i="28"/>
  <c r="BL237" i="28"/>
  <c r="L138" i="35"/>
  <c r="L122" i="27"/>
  <c r="BM157" i="28"/>
  <c r="L192" i="27"/>
  <c r="L134" i="27"/>
  <c r="BX143" i="28"/>
  <c r="BM156" i="28"/>
  <c r="BX142" i="28"/>
  <c r="L135" i="35"/>
  <c r="J88" i="35"/>
  <c r="BV153" i="28"/>
  <c r="BX153" i="28"/>
  <c r="AX29" i="28"/>
  <c r="J230" i="27"/>
  <c r="J231" i="27"/>
  <c r="BJ242" i="28"/>
  <c r="J230" i="34"/>
  <c r="L230" i="34"/>
  <c r="L231" i="34"/>
  <c r="AI242" i="28"/>
  <c r="AI243" i="28"/>
  <c r="AJ243" i="28"/>
  <c r="AJ242" i="28"/>
  <c r="G63" i="27"/>
  <c r="G63" i="34"/>
  <c r="BI32" i="28"/>
  <c r="I63" i="27"/>
  <c r="I63" i="34"/>
  <c r="K23" i="34"/>
  <c r="AS266" i="28"/>
  <c r="AS272" i="28"/>
  <c r="E17" i="35"/>
  <c r="BQ26" i="28"/>
  <c r="I36" i="35"/>
  <c r="I17" i="35"/>
  <c r="BR62" i="28"/>
  <c r="BR63" i="28" s="1"/>
  <c r="G36" i="35"/>
  <c r="G17" i="35"/>
  <c r="BS26" i="28"/>
  <c r="BU62" i="28"/>
  <c r="BU63" i="28" s="1"/>
  <c r="BU26" i="28"/>
  <c r="BG32" i="28"/>
  <c r="F36" i="35"/>
  <c r="F17" i="35"/>
  <c r="BX117" i="28"/>
  <c r="H36" i="35"/>
  <c r="H17" i="35"/>
  <c r="K219" i="27"/>
  <c r="K219" i="34"/>
  <c r="H192" i="35"/>
  <c r="L186" i="35"/>
  <c r="L192" i="35"/>
  <c r="H62" i="35"/>
  <c r="H22" i="35"/>
  <c r="K63" i="27"/>
  <c r="K63" i="34"/>
  <c r="L166" i="27"/>
  <c r="L153" i="34"/>
  <c r="L179" i="27"/>
  <c r="BX105" i="28"/>
  <c r="BT111" i="28"/>
  <c r="BT112" i="28"/>
  <c r="BK32" i="28"/>
  <c r="K128" i="27"/>
  <c r="K128" i="34"/>
  <c r="H127" i="35"/>
  <c r="BT27" i="28"/>
  <c r="L114" i="34"/>
  <c r="L69" i="35"/>
  <c r="H75" i="35"/>
  <c r="BT195" i="28"/>
  <c r="BT196" i="28"/>
  <c r="BX189" i="28"/>
  <c r="BX195" i="28"/>
  <c r="BX196" i="28"/>
  <c r="L180" i="34"/>
  <c r="H49" i="35"/>
  <c r="BT31" i="28"/>
  <c r="L166" i="34"/>
  <c r="H101" i="35"/>
  <c r="L98" i="35"/>
  <c r="BT75" i="28"/>
  <c r="BT76" i="28"/>
  <c r="BT62" i="28"/>
  <c r="BT63" i="28"/>
  <c r="BT26" i="28"/>
  <c r="L218" i="34"/>
  <c r="K76" i="27"/>
  <c r="K76" i="34"/>
  <c r="BT29" i="28"/>
  <c r="BT207" i="28"/>
  <c r="BT208" i="28"/>
  <c r="BX201" i="28"/>
  <c r="BX207" i="28"/>
  <c r="BX208" i="28"/>
  <c r="K232" i="34"/>
  <c r="K232" i="27"/>
  <c r="BT99" i="28"/>
  <c r="BT100" i="28"/>
  <c r="BX93" i="28"/>
  <c r="BW62" i="28"/>
  <c r="BW63" i="28"/>
  <c r="BW26" i="28"/>
  <c r="BW159" i="28"/>
  <c r="BW160" i="28"/>
  <c r="BT30" i="28"/>
  <c r="BT243" i="28"/>
  <c r="BT244" i="28"/>
  <c r="BX240" i="28"/>
  <c r="AA266" i="28"/>
  <c r="AA272" i="28"/>
  <c r="H179" i="35"/>
  <c r="L175" i="35"/>
  <c r="K102" i="27"/>
  <c r="K102" i="34"/>
  <c r="H18" i="35"/>
  <c r="L161" i="35"/>
  <c r="BT147" i="28"/>
  <c r="BT148" i="28"/>
  <c r="BX141" i="28"/>
  <c r="H114" i="35"/>
  <c r="L108" i="35"/>
  <c r="K115" i="27"/>
  <c r="K115" i="34"/>
  <c r="H205" i="35"/>
  <c r="L199" i="35"/>
  <c r="BL195" i="28"/>
  <c r="BM195" i="28"/>
  <c r="BT171" i="28"/>
  <c r="BT172" i="28"/>
  <c r="BX165" i="28"/>
  <c r="BX213" i="28"/>
  <c r="BT219" i="28"/>
  <c r="BT220" i="28"/>
  <c r="H21" i="35"/>
  <c r="BX225" i="28"/>
  <c r="BX231" i="28"/>
  <c r="BX232" i="28"/>
  <c r="BT231" i="28"/>
  <c r="BT232" i="28"/>
  <c r="H166" i="35"/>
  <c r="L160" i="35"/>
  <c r="BX177" i="28"/>
  <c r="BX183" i="28"/>
  <c r="BX184" i="28"/>
  <c r="L167" i="27"/>
  <c r="BT183" i="28"/>
  <c r="BT184" i="28"/>
  <c r="BL207" i="28"/>
  <c r="BM207" i="28"/>
  <c r="L23" i="27"/>
  <c r="L23" i="35"/>
  <c r="L218" i="27"/>
  <c r="L147" i="35"/>
  <c r="H153" i="35"/>
  <c r="BT87" i="28"/>
  <c r="BT88" i="28"/>
  <c r="K180" i="27"/>
  <c r="K180" i="34"/>
  <c r="H140" i="35"/>
  <c r="L136" i="35"/>
  <c r="H231" i="35"/>
  <c r="BT135" i="28"/>
  <c r="BT136" i="28"/>
  <c r="BX129" i="28"/>
  <c r="L17" i="35"/>
  <c r="K36" i="35"/>
  <c r="BL231" i="28"/>
  <c r="BM231" i="28"/>
  <c r="BT159" i="28"/>
  <c r="BT160" i="28"/>
  <c r="H20" i="35"/>
  <c r="H23" i="27"/>
  <c r="H218" i="35"/>
  <c r="L212" i="35"/>
  <c r="L218" i="35"/>
  <c r="H88" i="35"/>
  <c r="L82" i="35"/>
  <c r="J154" i="34"/>
  <c r="AZ30" i="28"/>
  <c r="BB30" i="28"/>
  <c r="M21" i="34"/>
  <c r="L205" i="35"/>
  <c r="L46" i="27"/>
  <c r="L45" i="27"/>
  <c r="BX219" i="28"/>
  <c r="BX220" i="28"/>
  <c r="L206" i="27"/>
  <c r="L114" i="35"/>
  <c r="L75" i="35"/>
  <c r="J76" i="27"/>
  <c r="L75" i="27"/>
  <c r="BM70" i="28"/>
  <c r="AI75" i="28"/>
  <c r="AJ75" i="28"/>
  <c r="BL73" i="28"/>
  <c r="BJ75" i="28"/>
  <c r="L153" i="35"/>
  <c r="BM73" i="28"/>
  <c r="L153" i="27"/>
  <c r="L47" i="27"/>
  <c r="BJ27" i="28"/>
  <c r="L179" i="35"/>
  <c r="AZ27" i="28"/>
  <c r="BB27" i="28"/>
  <c r="M18" i="34"/>
  <c r="J206" i="27"/>
  <c r="J115" i="34"/>
  <c r="BL171" i="28"/>
  <c r="BM171" i="28"/>
  <c r="AZ26" i="28"/>
  <c r="BB26" i="28"/>
  <c r="M17" i="34"/>
  <c r="J20" i="27"/>
  <c r="K20" i="27"/>
  <c r="BX171" i="28"/>
  <c r="BX172" i="28"/>
  <c r="L154" i="34"/>
  <c r="AF245" i="28"/>
  <c r="AG245" i="28"/>
  <c r="AZ62" i="28"/>
  <c r="AF246" i="28"/>
  <c r="AX31" i="28"/>
  <c r="AX32" i="28"/>
  <c r="J23" i="34"/>
  <c r="J17" i="27"/>
  <c r="K17" i="27"/>
  <c r="L167" i="34"/>
  <c r="BX135" i="28"/>
  <c r="BX136" i="28"/>
  <c r="L115" i="27"/>
  <c r="AG31" i="28"/>
  <c r="AI31" i="28"/>
  <c r="AJ31" i="28"/>
  <c r="BJ29" i="28"/>
  <c r="BL29" i="28"/>
  <c r="BM29" i="28"/>
  <c r="J36" i="34"/>
  <c r="L32" i="34"/>
  <c r="L36" i="34"/>
  <c r="BJ28" i="28"/>
  <c r="J18" i="27"/>
  <c r="K18" i="27"/>
  <c r="AG88" i="28"/>
  <c r="AB89" i="28"/>
  <c r="J61" i="27"/>
  <c r="J62" i="27"/>
  <c r="BJ86" i="28"/>
  <c r="BJ87" i="28"/>
  <c r="AJ86" i="28"/>
  <c r="AI86" i="28"/>
  <c r="AI87" i="28"/>
  <c r="AJ87" i="28"/>
  <c r="J59" i="35"/>
  <c r="L59" i="35"/>
  <c r="L59" i="27"/>
  <c r="BV57" i="28"/>
  <c r="J60" i="35"/>
  <c r="L60" i="35"/>
  <c r="L60" i="27"/>
  <c r="J19" i="34"/>
  <c r="AZ28" i="28"/>
  <c r="BB28" i="28"/>
  <c r="M19" i="34"/>
  <c r="BV58" i="28"/>
  <c r="BM58" i="28"/>
  <c r="BL58" i="28"/>
  <c r="BL59" i="28"/>
  <c r="BM59" i="28"/>
  <c r="BV59" i="28"/>
  <c r="L56" i="27"/>
  <c r="J56" i="35"/>
  <c r="J19" i="27"/>
  <c r="K19" i="27"/>
  <c r="J32" i="35"/>
  <c r="L32" i="27"/>
  <c r="L34" i="27"/>
  <c r="J34" i="35"/>
  <c r="J57" i="35"/>
  <c r="L57" i="35"/>
  <c r="L57" i="27"/>
  <c r="J48" i="35"/>
  <c r="L48" i="27"/>
  <c r="J89" i="27"/>
  <c r="J89" i="34"/>
  <c r="BJ61" i="28"/>
  <c r="AJ61" i="28"/>
  <c r="AI61" i="28"/>
  <c r="AI62" i="28"/>
  <c r="AJ62" i="28"/>
  <c r="J35" i="27"/>
  <c r="J36" i="27"/>
  <c r="L56" i="34"/>
  <c r="BL60" i="28"/>
  <c r="BJ30" i="28"/>
  <c r="BM60" i="28"/>
  <c r="BV60" i="28"/>
  <c r="J33" i="35"/>
  <c r="L33" i="27"/>
  <c r="BV82" i="28"/>
  <c r="BM82" i="28"/>
  <c r="BL82" i="28"/>
  <c r="J30" i="35"/>
  <c r="L30" i="27"/>
  <c r="BJ62" i="28"/>
  <c r="BM56" i="28"/>
  <c r="BJ26" i="28"/>
  <c r="BL26" i="28"/>
  <c r="BM26" i="28" s="1"/>
  <c r="BL56" i="28"/>
  <c r="BV56" i="28"/>
  <c r="J58" i="35"/>
  <c r="L58" i="35"/>
  <c r="L58" i="27"/>
  <c r="BV85" i="28"/>
  <c r="BX85" i="28"/>
  <c r="BL85" i="28"/>
  <c r="BM85" i="28"/>
  <c r="J21" i="27"/>
  <c r="K21" i="27"/>
  <c r="AG76" i="28"/>
  <c r="AB77" i="28"/>
  <c r="AH54" i="28"/>
  <c r="AB64" i="28"/>
  <c r="AG63" i="28"/>
  <c r="BV81" i="28"/>
  <c r="BX81" i="28"/>
  <c r="BL81" i="28"/>
  <c r="BM81" i="28"/>
  <c r="BV74" i="28"/>
  <c r="BX74" i="28"/>
  <c r="BM74" i="28"/>
  <c r="BL74" i="28"/>
  <c r="BV84" i="28"/>
  <c r="BX84" i="28"/>
  <c r="BM84" i="28"/>
  <c r="BL84" i="28"/>
  <c r="J61" i="34"/>
  <c r="L61" i="34"/>
  <c r="AZ86" i="28"/>
  <c r="AZ87" i="28"/>
  <c r="J31" i="35"/>
  <c r="L31" i="27"/>
  <c r="BV83" i="28"/>
  <c r="J49" i="27"/>
  <c r="J139" i="35"/>
  <c r="L139" i="35"/>
  <c r="L140" i="35"/>
  <c r="L139" i="27"/>
  <c r="L140" i="27"/>
  <c r="BV242" i="28"/>
  <c r="BX242" i="28"/>
  <c r="BL242" i="28"/>
  <c r="BL243" i="28"/>
  <c r="BM243" i="28"/>
  <c r="BM242" i="28"/>
  <c r="J140" i="27"/>
  <c r="BX239" i="28"/>
  <c r="BJ243" i="28"/>
  <c r="L206" i="34"/>
  <c r="J230" i="35"/>
  <c r="L230" i="35"/>
  <c r="L231" i="35"/>
  <c r="L230" i="27"/>
  <c r="L231" i="27"/>
  <c r="BV146" i="28"/>
  <c r="BV147" i="28"/>
  <c r="BV148" i="28"/>
  <c r="BL146" i="28"/>
  <c r="BL147" i="28"/>
  <c r="BM147" i="28"/>
  <c r="BM146" i="28"/>
  <c r="J140" i="34"/>
  <c r="BJ147" i="28"/>
  <c r="L180" i="27"/>
  <c r="J20" i="34"/>
  <c r="AZ29" i="28"/>
  <c r="J126" i="35"/>
  <c r="J127" i="35"/>
  <c r="L126" i="27"/>
  <c r="L127" i="27"/>
  <c r="J231" i="34"/>
  <c r="AG160" i="28"/>
  <c r="AB161" i="28"/>
  <c r="J127" i="34"/>
  <c r="BV158" i="28"/>
  <c r="BX158" i="28"/>
  <c r="BX159" i="28"/>
  <c r="BX160" i="28"/>
  <c r="BM158" i="28"/>
  <c r="BL158" i="28"/>
  <c r="BL159" i="28"/>
  <c r="BM159" i="28"/>
  <c r="AW280" i="28"/>
  <c r="AT282" i="28" s="1"/>
  <c r="L193" i="34"/>
  <c r="L193" i="27"/>
  <c r="H63" i="27"/>
  <c r="H63" i="34"/>
  <c r="L219" i="27"/>
  <c r="L219" i="34"/>
  <c r="L166" i="35"/>
  <c r="H128" i="34"/>
  <c r="H128" i="27"/>
  <c r="AG281" i="28"/>
  <c r="AE280" i="28"/>
  <c r="H232" i="34"/>
  <c r="H232" i="27"/>
  <c r="K141" i="34"/>
  <c r="K141" i="27"/>
  <c r="H141" i="34"/>
  <c r="H141" i="27"/>
  <c r="H115" i="27"/>
  <c r="H115" i="34"/>
  <c r="H154" i="27"/>
  <c r="H154" i="34"/>
  <c r="BW32" i="28"/>
  <c r="H76" i="34"/>
  <c r="H76" i="27"/>
  <c r="H50" i="27"/>
  <c r="H50" i="34"/>
  <c r="H89" i="27"/>
  <c r="H89" i="34"/>
  <c r="H167" i="27"/>
  <c r="H167" i="34"/>
  <c r="H219" i="34"/>
  <c r="H219" i="27"/>
  <c r="H206" i="34"/>
  <c r="H206" i="27"/>
  <c r="K37" i="27"/>
  <c r="K37" i="34"/>
  <c r="H193" i="27"/>
  <c r="H193" i="34"/>
  <c r="H37" i="27"/>
  <c r="H37" i="34"/>
  <c r="H180" i="34"/>
  <c r="H180" i="27"/>
  <c r="L49" i="27"/>
  <c r="L154" i="27"/>
  <c r="J22" i="34"/>
  <c r="L115" i="34"/>
  <c r="AZ31" i="28"/>
  <c r="BB31" i="28"/>
  <c r="M22" i="34"/>
  <c r="J231" i="35"/>
  <c r="BJ31" i="28"/>
  <c r="BL31" i="28"/>
  <c r="BM31" i="28"/>
  <c r="AG32" i="28"/>
  <c r="J23" i="27"/>
  <c r="J23" i="35"/>
  <c r="AI32" i="28"/>
  <c r="AA263" i="28"/>
  <c r="AE276" i="28"/>
  <c r="L141" i="34"/>
  <c r="L141" i="27"/>
  <c r="J18" i="35"/>
  <c r="BX82" i="28"/>
  <c r="L62" i="34"/>
  <c r="BL61" i="28"/>
  <c r="BV61" i="28"/>
  <c r="BM61" i="28"/>
  <c r="J49" i="35"/>
  <c r="L48" i="35"/>
  <c r="J21" i="35"/>
  <c r="L34" i="35"/>
  <c r="J61" i="35"/>
  <c r="L61" i="35"/>
  <c r="L61" i="27"/>
  <c r="L62" i="27"/>
  <c r="AG64" i="28"/>
  <c r="AG65" i="28"/>
  <c r="AF65" i="28"/>
  <c r="AF64" i="28"/>
  <c r="J35" i="35"/>
  <c r="L35" i="35"/>
  <c r="L35" i="27"/>
  <c r="L36" i="27"/>
  <c r="BV27" i="28"/>
  <c r="J22" i="27"/>
  <c r="K22" i="27"/>
  <c r="J20" i="35"/>
  <c r="K20" i="35"/>
  <c r="L33" i="35"/>
  <c r="L56" i="35"/>
  <c r="BX59" i="28"/>
  <c r="BV29" i="28"/>
  <c r="BX29" i="28"/>
  <c r="BY29" i="28"/>
  <c r="AG90" i="28"/>
  <c r="AF89" i="28"/>
  <c r="AF90" i="28"/>
  <c r="AG89" i="28"/>
  <c r="AF78" i="28"/>
  <c r="AG78" i="28"/>
  <c r="AF77" i="28"/>
  <c r="AG77" i="28"/>
  <c r="L30" i="35"/>
  <c r="J17" i="35"/>
  <c r="K17" i="35"/>
  <c r="BV26" i="28"/>
  <c r="BX60" i="28"/>
  <c r="BV30" i="28"/>
  <c r="J62" i="34"/>
  <c r="L32" i="35"/>
  <c r="J19" i="35"/>
  <c r="BV28" i="28"/>
  <c r="BX58" i="28"/>
  <c r="BV86" i="28"/>
  <c r="BX86" i="28"/>
  <c r="BL86" i="28"/>
  <c r="BM86" i="28"/>
  <c r="BV75" i="28"/>
  <c r="BV76" i="28"/>
  <c r="BB29" i="28"/>
  <c r="M20" i="34"/>
  <c r="AG161" i="28"/>
  <c r="AG162" i="28"/>
  <c r="AF162" i="28"/>
  <c r="AF161" i="28"/>
  <c r="BV159" i="28"/>
  <c r="BV160" i="28"/>
  <c r="J140" i="35"/>
  <c r="BX146" i="28"/>
  <c r="BX147" i="28"/>
  <c r="BX148" i="28"/>
  <c r="J128" i="27"/>
  <c r="J128" i="34"/>
  <c r="L126" i="35"/>
  <c r="L127" i="35"/>
  <c r="BX243" i="28"/>
  <c r="BX244" i="28"/>
  <c r="BV243" i="28"/>
  <c r="BV244" i="28"/>
  <c r="AW267" i="28"/>
  <c r="E12" i="34"/>
  <c r="S60" i="1"/>
  <c r="AB282" i="28"/>
  <c r="O23" i="35" s="1"/>
  <c r="AE267" i="28"/>
  <c r="S21" i="16"/>
  <c r="M23" i="27"/>
  <c r="M23" i="35" s="1"/>
  <c r="E12" i="27"/>
  <c r="AK32" i="28"/>
  <c r="AL32" i="28" s="1"/>
  <c r="P14" i="16" s="1"/>
  <c r="BW33" i="28"/>
  <c r="J36" i="35"/>
  <c r="K23" i="27"/>
  <c r="BV62" i="28"/>
  <c r="BV63" i="28"/>
  <c r="J37" i="34"/>
  <c r="BJ32" i="28"/>
  <c r="P15" i="16"/>
  <c r="AZ32" i="28"/>
  <c r="BB32" i="28"/>
  <c r="M23" i="34"/>
  <c r="BV31" i="28"/>
  <c r="L62" i="35"/>
  <c r="J62" i="35"/>
  <c r="J22" i="35"/>
  <c r="K22" i="35"/>
  <c r="AJ32" i="28"/>
  <c r="P13" i="16"/>
  <c r="BV87" i="28"/>
  <c r="BV88" i="28"/>
  <c r="J50" i="34"/>
  <c r="J50" i="27"/>
  <c r="J232" i="27"/>
  <c r="J232" i="34"/>
  <c r="L232" i="27"/>
  <c r="L232" i="34"/>
  <c r="J141" i="34"/>
  <c r="J141" i="27"/>
  <c r="L128" i="34"/>
  <c r="L128" i="27"/>
  <c r="K24" i="34"/>
  <c r="K24" i="27"/>
  <c r="J37" i="27"/>
  <c r="AS263" i="28"/>
  <c r="AW276" i="28"/>
  <c r="BV32" i="28"/>
  <c r="BV33" i="28"/>
  <c r="J24" i="34"/>
  <c r="J63" i="27"/>
  <c r="J63" i="34"/>
  <c r="J24" i="27"/>
  <c r="BX71" i="28" l="1"/>
  <c r="BR28" i="28"/>
  <c r="BM71" i="28"/>
  <c r="BF28" i="28"/>
  <c r="BF32" i="28" s="1"/>
  <c r="F19" i="35"/>
  <c r="BF45" i="28"/>
  <c r="BX40" i="28"/>
  <c r="Q28" i="28"/>
  <c r="Q32" i="28" s="1"/>
  <c r="Q45" i="28"/>
  <c r="BL71" i="28"/>
  <c r="BL75" i="28" s="1"/>
  <c r="BM75" i="28" s="1"/>
  <c r="W41" i="28"/>
  <c r="W42" i="28"/>
  <c r="BL106" i="28"/>
  <c r="BL111" i="28" s="1"/>
  <c r="BM111" i="28" s="1"/>
  <c r="S45" i="28"/>
  <c r="H19" i="35"/>
  <c r="BX41" i="28"/>
  <c r="W44" i="28"/>
  <c r="BX39" i="28"/>
  <c r="W119" i="28"/>
  <c r="W123" i="28" s="1"/>
  <c r="K19" i="32"/>
  <c r="BH119" i="28"/>
  <c r="BX106" i="28"/>
  <c r="BX111" i="28" s="1"/>
  <c r="BX112" i="28" s="1"/>
  <c r="BQ111" i="28"/>
  <c r="BQ112" i="28" s="1"/>
  <c r="P45" i="28"/>
  <c r="P27" i="28"/>
  <c r="P32" i="28" s="1"/>
  <c r="BM106" i="28"/>
  <c r="BE111" i="28"/>
  <c r="BQ30" i="28"/>
  <c r="BX30" i="28" s="1"/>
  <c r="BY30" i="28" s="1"/>
  <c r="BQ99" i="28"/>
  <c r="BQ100" i="28" s="1"/>
  <c r="BX97" i="28"/>
  <c r="BX99" i="28" s="1"/>
  <c r="BX100" i="28" s="1"/>
  <c r="BE99" i="28"/>
  <c r="BL97" i="28"/>
  <c r="BL99" i="28" s="1"/>
  <c r="BM99" i="28" s="1"/>
  <c r="BE30" i="28"/>
  <c r="BL30" i="28" s="1"/>
  <c r="BM30" i="28" s="1"/>
  <c r="BL43" i="28"/>
  <c r="BL40" i="28"/>
  <c r="W40" i="28"/>
  <c r="BM97" i="28"/>
  <c r="BX43" i="28"/>
  <c r="BE45" i="28"/>
  <c r="BQ45" i="28"/>
  <c r="BQ46" i="28" s="1"/>
  <c r="BL41" i="28"/>
  <c r="BE83" i="28"/>
  <c r="P87" i="28"/>
  <c r="BX42" i="28"/>
  <c r="BX44" i="28"/>
  <c r="BL44" i="28"/>
  <c r="BX75" i="28"/>
  <c r="BX76" i="28" s="1"/>
  <c r="L50" i="27" s="1"/>
  <c r="N23" i="32"/>
  <c r="E9" i="32" s="1"/>
  <c r="W39" i="28"/>
  <c r="BR75" i="28"/>
  <c r="BR76" i="28" s="1"/>
  <c r="F23" i="32"/>
  <c r="F23" i="35" s="1"/>
  <c r="K18" i="35"/>
  <c r="L31" i="35"/>
  <c r="L36" i="35" s="1"/>
  <c r="E36" i="35"/>
  <c r="BE57" i="28"/>
  <c r="W57" i="28"/>
  <c r="W62" i="28" s="1"/>
  <c r="P62" i="28"/>
  <c r="G24" i="34"/>
  <c r="G24" i="27"/>
  <c r="G32" i="28"/>
  <c r="L31" i="28"/>
  <c r="M31" i="28" s="1"/>
  <c r="BS62" i="28"/>
  <c r="BS63" i="28" s="1"/>
  <c r="G62" i="28"/>
  <c r="L61" i="28"/>
  <c r="L62" i="28" s="1"/>
  <c r="BX31" i="28"/>
  <c r="BY31" i="28" s="1"/>
  <c r="BX61" i="28"/>
  <c r="L32" i="28"/>
  <c r="M32" i="28" s="1"/>
  <c r="F37" i="34"/>
  <c r="F37" i="27"/>
  <c r="K23" i="32"/>
  <c r="X32" i="28"/>
  <c r="E23" i="32"/>
  <c r="E23" i="35" s="1"/>
  <c r="H11" i="29"/>
  <c r="H126" i="29"/>
  <c r="AE278" i="28"/>
  <c r="AE279" i="28" s="1"/>
  <c r="H125" i="29"/>
  <c r="H12" i="29"/>
  <c r="F104" i="29"/>
  <c r="F107" i="29"/>
  <c r="E289" i="28" s="1"/>
  <c r="F106" i="29"/>
  <c r="E288" i="28" s="1"/>
  <c r="F32" i="29"/>
  <c r="O23" i="27"/>
  <c r="AM32" i="28"/>
  <c r="AD280" i="28"/>
  <c r="P21" i="16" s="1"/>
  <c r="E10" i="27"/>
  <c r="AG278" i="28"/>
  <c r="AF278" i="28"/>
  <c r="AB258" i="28"/>
  <c r="AT251" i="28"/>
  <c r="AW278" i="28" s="1"/>
  <c r="AB259" i="28"/>
  <c r="AT252" i="28"/>
  <c r="AT259" i="28" s="1"/>
  <c r="P58" i="1" s="1"/>
  <c r="AF277" i="28"/>
  <c r="AG277" i="28" s="1"/>
  <c r="AT250" i="28"/>
  <c r="AB256" i="28"/>
  <c r="P23" i="16" s="1"/>
  <c r="AT253" i="28"/>
  <c r="AB260" i="28"/>
  <c r="AU263" i="28"/>
  <c r="AC263" i="28"/>
  <c r="N23" i="27"/>
  <c r="I37" i="34"/>
  <c r="I37" i="27"/>
  <c r="BU32" i="28"/>
  <c r="BU33" i="28" s="1"/>
  <c r="E250" i="28"/>
  <c r="L45" i="28"/>
  <c r="F50" i="27"/>
  <c r="F50" i="34"/>
  <c r="BR26" i="28"/>
  <c r="BR45" i="28"/>
  <c r="BR46" i="28" s="1"/>
  <c r="W27" i="28" l="1"/>
  <c r="W32" i="28" s="1"/>
  <c r="Y32" i="28" s="1"/>
  <c r="L50" i="34"/>
  <c r="K23" i="35"/>
  <c r="N23" i="35" s="1"/>
  <c r="K19" i="35"/>
  <c r="W28" i="28"/>
  <c r="Y28" i="28" s="1"/>
  <c r="W45" i="28"/>
  <c r="BL45" i="28"/>
  <c r="BH28" i="28"/>
  <c r="BH32" i="28" s="1"/>
  <c r="BH123" i="28"/>
  <c r="BL119" i="28"/>
  <c r="BL123" i="28" s="1"/>
  <c r="BM123" i="28" s="1"/>
  <c r="BT119" i="28"/>
  <c r="BM119" i="28"/>
  <c r="BX45" i="28"/>
  <c r="BX46" i="28" s="1"/>
  <c r="E89" i="27"/>
  <c r="E89" i="34"/>
  <c r="L89" i="34"/>
  <c r="L89" i="27"/>
  <c r="L76" i="27"/>
  <c r="L76" i="34"/>
  <c r="E76" i="34"/>
  <c r="E76" i="27"/>
  <c r="BE28" i="28"/>
  <c r="BQ83" i="28"/>
  <c r="BL83" i="28"/>
  <c r="BL87" i="28" s="1"/>
  <c r="BM87" i="28" s="1"/>
  <c r="BE87" i="28"/>
  <c r="BM83" i="28"/>
  <c r="E10" i="32"/>
  <c r="E11" i="32" s="1"/>
  <c r="E12" i="32" s="1"/>
  <c r="E12" i="35" s="1"/>
  <c r="BQ57" i="28"/>
  <c r="BL57" i="28"/>
  <c r="BL62" i="28" s="1"/>
  <c r="BM62" i="28" s="1"/>
  <c r="BE62" i="28"/>
  <c r="BE27" i="28"/>
  <c r="BM57" i="28"/>
  <c r="Y27" i="28"/>
  <c r="G37" i="34"/>
  <c r="G37" i="27"/>
  <c r="F108" i="29"/>
  <c r="E286" i="28"/>
  <c r="AB294" i="28"/>
  <c r="AB292" i="28"/>
  <c r="AC260" i="28"/>
  <c r="AX277" i="28"/>
  <c r="AW277" i="28" s="1"/>
  <c r="AT256" i="28"/>
  <c r="P63" i="1" s="1"/>
  <c r="AT258" i="28"/>
  <c r="AX278" i="28"/>
  <c r="P56" i="1"/>
  <c r="I12" i="27"/>
  <c r="E10" i="34"/>
  <c r="S56" i="1"/>
  <c r="AW279" i="28"/>
  <c r="AT260" i="28"/>
  <c r="P60" i="1"/>
  <c r="P17" i="16"/>
  <c r="AB274" i="28"/>
  <c r="AB278" i="28"/>
  <c r="AC258" i="28"/>
  <c r="S17" i="16" s="1"/>
  <c r="AE277" i="28"/>
  <c r="S19" i="16"/>
  <c r="AE265" i="28"/>
  <c r="E11" i="27"/>
  <c r="AD279" i="28"/>
  <c r="P19" i="16" s="1"/>
  <c r="I24" i="34"/>
  <c r="I24" i="27"/>
  <c r="BX26" i="28"/>
  <c r="BR32" i="28"/>
  <c r="BR33" i="28" s="1"/>
  <c r="E10" i="35" l="1"/>
  <c r="I12" i="35" s="1"/>
  <c r="BT28" i="28"/>
  <c r="BT32" i="28" s="1"/>
  <c r="BT33" i="28" s="1"/>
  <c r="BT123" i="28"/>
  <c r="BT124" i="28" s="1"/>
  <c r="BX119" i="28"/>
  <c r="BX123" i="28" s="1"/>
  <c r="BX124" i="28" s="1"/>
  <c r="BL28" i="28"/>
  <c r="BM28" i="28" s="1"/>
  <c r="BQ87" i="28"/>
  <c r="BQ88" i="28" s="1"/>
  <c r="BX83" i="28"/>
  <c r="BX87" i="28" s="1"/>
  <c r="BX88" i="28" s="1"/>
  <c r="BQ28" i="28"/>
  <c r="E13" i="32"/>
  <c r="BE32" i="28"/>
  <c r="BL27" i="28"/>
  <c r="BQ27" i="28"/>
  <c r="BX57" i="28"/>
  <c r="BX62" i="28" s="1"/>
  <c r="BX63" i="28" s="1"/>
  <c r="BQ62" i="28"/>
  <c r="BQ63" i="28" s="1"/>
  <c r="AU260" i="28"/>
  <c r="AB276" i="28"/>
  <c r="AB277" i="28"/>
  <c r="E11" i="34"/>
  <c r="AW265" i="28"/>
  <c r="S58" i="1"/>
  <c r="P34" i="16"/>
  <c r="AA296" i="28"/>
  <c r="S36" i="16" s="1"/>
  <c r="AB285" i="28"/>
  <c r="AB287" i="28" s="1"/>
  <c r="AC265" i="28"/>
  <c r="E9" i="27"/>
  <c r="S23" i="16"/>
  <c r="AU265" i="28"/>
  <c r="E9" i="34"/>
  <c r="E13" i="34" s="1"/>
  <c r="G12" i="34" s="1"/>
  <c r="S63" i="1"/>
  <c r="AT285" i="28"/>
  <c r="I11" i="27"/>
  <c r="E11" i="35"/>
  <c r="I12" i="34"/>
  <c r="AB279" i="28"/>
  <c r="AB280" i="28"/>
  <c r="AT274" i="28"/>
  <c r="AT278" i="28"/>
  <c r="AU258" i="28"/>
  <c r="AD292" i="28"/>
  <c r="AD293" i="28" s="1"/>
  <c r="F24" i="27"/>
  <c r="F24" i="34"/>
  <c r="BY26" i="28"/>
  <c r="BX28" i="28" l="1"/>
  <c r="BY28" i="28" s="1"/>
  <c r="L102" i="27"/>
  <c r="L102" i="34"/>
  <c r="H102" i="34"/>
  <c r="H102" i="27"/>
  <c r="H24" i="34"/>
  <c r="H24" i="27"/>
  <c r="L63" i="34"/>
  <c r="L63" i="27"/>
  <c r="E63" i="34"/>
  <c r="E63" i="27"/>
  <c r="BX27" i="28"/>
  <c r="BQ32" i="28"/>
  <c r="BQ33" i="28" s="1"/>
  <c r="E37" i="27"/>
  <c r="E37" i="34"/>
  <c r="BM27" i="28"/>
  <c r="BL32" i="28"/>
  <c r="BM32" i="28" s="1"/>
  <c r="L37" i="27"/>
  <c r="L37" i="34"/>
  <c r="AB296" i="28"/>
  <c r="S38" i="16" s="1"/>
  <c r="S66" i="1"/>
  <c r="AV285" i="28"/>
  <c r="S68" i="1" s="1"/>
  <c r="AB301" i="28"/>
  <c r="AA289" i="28"/>
  <c r="P31" i="16"/>
  <c r="M41" i="8" s="1"/>
  <c r="AB289" i="28"/>
  <c r="AT287" i="28"/>
  <c r="AB299" i="28"/>
  <c r="AD285" i="28"/>
  <c r="S25" i="16"/>
  <c r="AT280" i="28"/>
  <c r="AT279" i="28"/>
  <c r="I11" i="35"/>
  <c r="E9" i="35"/>
  <c r="E13" i="27"/>
  <c r="G9" i="27" s="1"/>
  <c r="AT277" i="28"/>
  <c r="AT276" i="28"/>
  <c r="G10" i="34"/>
  <c r="G9" i="34"/>
  <c r="G11" i="34"/>
  <c r="I11" i="34"/>
  <c r="E24" i="34" l="1"/>
  <c r="E24" i="27"/>
  <c r="BY27" i="28"/>
  <c r="BX32" i="28"/>
  <c r="AV286" i="28"/>
  <c r="S70" i="1" s="1"/>
  <c r="AD286" i="28"/>
  <c r="S29" i="16" s="1"/>
  <c r="S27" i="16"/>
  <c r="G13" i="34"/>
  <c r="G10" i="27"/>
  <c r="G13" i="27" s="1"/>
  <c r="E13" i="35"/>
  <c r="G9" i="35" s="1"/>
  <c r="G12" i="27"/>
  <c r="G11" i="27"/>
  <c r="AD299" i="28"/>
  <c r="AD300" i="28" s="1"/>
  <c r="P73" i="1"/>
  <c r="AS289" i="28"/>
  <c r="S75" i="1" s="1"/>
  <c r="P41" i="16"/>
  <c r="AF299" i="28"/>
  <c r="AA303" i="28"/>
  <c r="S43" i="16" s="1"/>
  <c r="BY32" i="28" l="1"/>
  <c r="BY33" i="28" s="1"/>
  <c r="BX33" i="28"/>
  <c r="L24" i="27" s="1"/>
  <c r="AT289" i="28"/>
  <c r="S77" i="1" s="1"/>
  <c r="AB303" i="28"/>
  <c r="S45" i="16" s="1"/>
  <c r="AF286" i="28"/>
  <c r="G10" i="35"/>
  <c r="G13" i="35" s="1"/>
  <c r="G12" i="35"/>
  <c r="G11" i="35"/>
  <c r="M24" i="34" l="1"/>
  <c r="N24" i="27"/>
</calcChain>
</file>

<file path=xl/comments1.xml><?xml version="1.0" encoding="utf-8"?>
<comments xmlns="http://schemas.openxmlformats.org/spreadsheetml/2006/main">
  <authors>
    <author>Andrej Kasaš</author>
    <author>Janja Mlakar</author>
  </authors>
  <commentList>
    <comment ref="BB56" authorId="0">
      <text>
        <r>
          <rPr>
            <b/>
            <sz val="9"/>
            <color indexed="81"/>
            <rFont val="Tahoma"/>
            <family val="2"/>
            <charset val="238"/>
          </rPr>
          <t xml:space="preserve">
((</t>
        </r>
        <r>
          <rPr>
            <sz val="9"/>
            <color indexed="81"/>
            <rFont val="Tahoma"/>
            <family val="2"/>
            <charset val="238"/>
          </rPr>
          <t>Odobrena načrtovana sredstva - DS</t>
        </r>
        <r>
          <rPr>
            <b/>
            <sz val="9"/>
            <color indexed="81"/>
            <rFont val="Tahoma"/>
            <family val="2"/>
            <charset val="238"/>
          </rPr>
          <t xml:space="preserve">) / (SUM odobrena načrtovana sredstva)) * upravičen pavšal
</t>
        </r>
      </text>
    </comment>
    <comment ref="BB69" authorId="0">
      <text>
        <r>
          <rPr>
            <b/>
            <sz val="9"/>
            <color indexed="81"/>
            <rFont val="Tahoma"/>
            <family val="2"/>
            <charset val="238"/>
          </rPr>
          <t xml:space="preserve">
((</t>
        </r>
        <r>
          <rPr>
            <sz val="9"/>
            <color indexed="81"/>
            <rFont val="Tahoma"/>
            <family val="2"/>
            <charset val="238"/>
          </rPr>
          <t>Odobrena načrtovana sredstva - DS</t>
        </r>
        <r>
          <rPr>
            <b/>
            <sz val="9"/>
            <color indexed="81"/>
            <rFont val="Tahoma"/>
            <family val="2"/>
            <charset val="238"/>
          </rPr>
          <t xml:space="preserve">) / (SUM odobrena načrtovana sredstva)) * upravičen pavšal
</t>
        </r>
      </text>
    </comment>
    <comment ref="BB81" authorId="0">
      <text>
        <r>
          <rPr>
            <b/>
            <sz val="9"/>
            <color indexed="81"/>
            <rFont val="Tahoma"/>
            <family val="2"/>
            <charset val="238"/>
          </rPr>
          <t xml:space="preserve">
((</t>
        </r>
        <r>
          <rPr>
            <sz val="9"/>
            <color indexed="81"/>
            <rFont val="Tahoma"/>
            <family val="2"/>
            <charset val="238"/>
          </rPr>
          <t>Odobrena načrtovana sredstva - DS</t>
        </r>
        <r>
          <rPr>
            <b/>
            <sz val="9"/>
            <color indexed="81"/>
            <rFont val="Tahoma"/>
            <family val="2"/>
            <charset val="238"/>
          </rPr>
          <t xml:space="preserve">) / (SUM odobrena načrtovana sredstva)) * upravičen pavšal
</t>
        </r>
      </text>
    </comment>
    <comment ref="BB93" authorId="0">
      <text>
        <r>
          <rPr>
            <b/>
            <sz val="9"/>
            <color indexed="81"/>
            <rFont val="Tahoma"/>
            <family val="2"/>
            <charset val="238"/>
          </rPr>
          <t xml:space="preserve">
((</t>
        </r>
        <r>
          <rPr>
            <sz val="9"/>
            <color indexed="81"/>
            <rFont val="Tahoma"/>
            <family val="2"/>
            <charset val="238"/>
          </rPr>
          <t>Odobrena načrtovana sredstva - DS</t>
        </r>
        <r>
          <rPr>
            <b/>
            <sz val="9"/>
            <color indexed="81"/>
            <rFont val="Tahoma"/>
            <family val="2"/>
            <charset val="238"/>
          </rPr>
          <t xml:space="preserve">) / (SUM odobrena načrtovana sredstva)) * upravičen pavšal
</t>
        </r>
      </text>
    </comment>
    <comment ref="BB105" authorId="0">
      <text>
        <r>
          <rPr>
            <b/>
            <sz val="9"/>
            <color indexed="81"/>
            <rFont val="Tahoma"/>
            <family val="2"/>
            <charset val="238"/>
          </rPr>
          <t xml:space="preserve">
((</t>
        </r>
        <r>
          <rPr>
            <sz val="9"/>
            <color indexed="81"/>
            <rFont val="Tahoma"/>
            <family val="2"/>
            <charset val="238"/>
          </rPr>
          <t>Odobrena načrtovana sredstva - DS</t>
        </r>
        <r>
          <rPr>
            <b/>
            <sz val="9"/>
            <color indexed="81"/>
            <rFont val="Tahoma"/>
            <family val="2"/>
            <charset val="238"/>
          </rPr>
          <t xml:space="preserve">) / (SUM odobrena načrtovana sredstva)) * upravičen pavšal
</t>
        </r>
      </text>
    </comment>
    <comment ref="BB117" authorId="0">
      <text>
        <r>
          <rPr>
            <b/>
            <sz val="9"/>
            <color indexed="81"/>
            <rFont val="Tahoma"/>
            <family val="2"/>
            <charset val="238"/>
          </rPr>
          <t xml:space="preserve">
((</t>
        </r>
        <r>
          <rPr>
            <sz val="9"/>
            <color indexed="81"/>
            <rFont val="Tahoma"/>
            <family val="2"/>
            <charset val="238"/>
          </rPr>
          <t>Odobrena načrtovana sredstva - DS</t>
        </r>
        <r>
          <rPr>
            <b/>
            <sz val="9"/>
            <color indexed="81"/>
            <rFont val="Tahoma"/>
            <family val="2"/>
            <charset val="238"/>
          </rPr>
          <t xml:space="preserve">) / (SUM odobrena načrtovana sredstva)) * upravičen pavšal
</t>
        </r>
      </text>
    </comment>
    <comment ref="BB129" authorId="0">
      <text>
        <r>
          <rPr>
            <b/>
            <sz val="9"/>
            <color indexed="81"/>
            <rFont val="Tahoma"/>
            <family val="2"/>
            <charset val="238"/>
          </rPr>
          <t xml:space="preserve">
((</t>
        </r>
        <r>
          <rPr>
            <sz val="9"/>
            <color indexed="81"/>
            <rFont val="Tahoma"/>
            <family val="2"/>
            <charset val="238"/>
          </rPr>
          <t>Odobrena načrtovana sredstva - DS</t>
        </r>
        <r>
          <rPr>
            <b/>
            <sz val="9"/>
            <color indexed="81"/>
            <rFont val="Tahoma"/>
            <family val="2"/>
            <charset val="238"/>
          </rPr>
          <t xml:space="preserve">) / (SUM odobrena načrtovana sredstva)) * upravičen pavšal
</t>
        </r>
      </text>
    </comment>
    <comment ref="BB141" authorId="0">
      <text>
        <r>
          <rPr>
            <b/>
            <sz val="9"/>
            <color indexed="81"/>
            <rFont val="Tahoma"/>
            <family val="2"/>
            <charset val="238"/>
          </rPr>
          <t xml:space="preserve">
((</t>
        </r>
        <r>
          <rPr>
            <sz val="9"/>
            <color indexed="81"/>
            <rFont val="Tahoma"/>
            <family val="2"/>
            <charset val="238"/>
          </rPr>
          <t>Odobrena načrtovana sredstva - DS</t>
        </r>
        <r>
          <rPr>
            <b/>
            <sz val="9"/>
            <color indexed="81"/>
            <rFont val="Tahoma"/>
            <family val="2"/>
            <charset val="238"/>
          </rPr>
          <t xml:space="preserve">) / (SUM odobrena načrtovana sredstva)) * upravičen pavšal
</t>
        </r>
      </text>
    </comment>
    <comment ref="BB153" authorId="0">
      <text>
        <r>
          <rPr>
            <b/>
            <sz val="9"/>
            <color indexed="81"/>
            <rFont val="Tahoma"/>
            <family val="2"/>
            <charset val="238"/>
          </rPr>
          <t xml:space="preserve">
((</t>
        </r>
        <r>
          <rPr>
            <sz val="9"/>
            <color indexed="81"/>
            <rFont val="Tahoma"/>
            <family val="2"/>
            <charset val="238"/>
          </rPr>
          <t>Odobrena načrtovana sredstva - DS</t>
        </r>
        <r>
          <rPr>
            <b/>
            <sz val="9"/>
            <color indexed="81"/>
            <rFont val="Tahoma"/>
            <family val="2"/>
            <charset val="238"/>
          </rPr>
          <t xml:space="preserve">) / (SUM odobrena načrtovana sredstva)) * upravičen pavšal
</t>
        </r>
      </text>
    </comment>
    <comment ref="BB165" authorId="0">
      <text>
        <r>
          <rPr>
            <b/>
            <sz val="9"/>
            <color indexed="81"/>
            <rFont val="Tahoma"/>
            <family val="2"/>
            <charset val="238"/>
          </rPr>
          <t xml:space="preserve">
((</t>
        </r>
        <r>
          <rPr>
            <sz val="9"/>
            <color indexed="81"/>
            <rFont val="Tahoma"/>
            <family val="2"/>
            <charset val="238"/>
          </rPr>
          <t>Odobrena načrtovana sredstva - DS</t>
        </r>
        <r>
          <rPr>
            <b/>
            <sz val="9"/>
            <color indexed="81"/>
            <rFont val="Tahoma"/>
            <family val="2"/>
            <charset val="238"/>
          </rPr>
          <t xml:space="preserve">) / (SUM odobrena načrtovana sredstva)) * upravičen pavšal
</t>
        </r>
      </text>
    </comment>
    <comment ref="BB177" authorId="0">
      <text>
        <r>
          <rPr>
            <b/>
            <sz val="9"/>
            <color indexed="81"/>
            <rFont val="Tahoma"/>
            <family val="2"/>
            <charset val="238"/>
          </rPr>
          <t xml:space="preserve">
((</t>
        </r>
        <r>
          <rPr>
            <sz val="9"/>
            <color indexed="81"/>
            <rFont val="Tahoma"/>
            <family val="2"/>
            <charset val="238"/>
          </rPr>
          <t>Odobrena načrtovana sredstva - DS</t>
        </r>
        <r>
          <rPr>
            <b/>
            <sz val="9"/>
            <color indexed="81"/>
            <rFont val="Tahoma"/>
            <family val="2"/>
            <charset val="238"/>
          </rPr>
          <t xml:space="preserve">) / (SUM odobrena načrtovana sredstva)) * upravičen pavšal
</t>
        </r>
      </text>
    </comment>
    <comment ref="BB189" authorId="0">
      <text>
        <r>
          <rPr>
            <b/>
            <sz val="9"/>
            <color indexed="81"/>
            <rFont val="Tahoma"/>
            <family val="2"/>
            <charset val="238"/>
          </rPr>
          <t xml:space="preserve">
((</t>
        </r>
        <r>
          <rPr>
            <sz val="9"/>
            <color indexed="81"/>
            <rFont val="Tahoma"/>
            <family val="2"/>
            <charset val="238"/>
          </rPr>
          <t>Odobrena načrtovana sredstva - DS</t>
        </r>
        <r>
          <rPr>
            <b/>
            <sz val="9"/>
            <color indexed="81"/>
            <rFont val="Tahoma"/>
            <family val="2"/>
            <charset val="238"/>
          </rPr>
          <t xml:space="preserve">) / (SUM odobrena načrtovana sredstva)) * upravičen pavšal
</t>
        </r>
      </text>
    </comment>
    <comment ref="BB201" authorId="0">
      <text>
        <r>
          <rPr>
            <b/>
            <sz val="9"/>
            <color indexed="81"/>
            <rFont val="Tahoma"/>
            <family val="2"/>
            <charset val="238"/>
          </rPr>
          <t xml:space="preserve">
((</t>
        </r>
        <r>
          <rPr>
            <sz val="9"/>
            <color indexed="81"/>
            <rFont val="Tahoma"/>
            <family val="2"/>
            <charset val="238"/>
          </rPr>
          <t>Odobrena načrtovana sredstva - DS</t>
        </r>
        <r>
          <rPr>
            <b/>
            <sz val="9"/>
            <color indexed="81"/>
            <rFont val="Tahoma"/>
            <family val="2"/>
            <charset val="238"/>
          </rPr>
          <t xml:space="preserve">) / (SUM odobrena načrtovana sredstva)) * upravičen pavšal
</t>
        </r>
      </text>
    </comment>
    <comment ref="BB213" authorId="0">
      <text>
        <r>
          <rPr>
            <b/>
            <sz val="9"/>
            <color indexed="81"/>
            <rFont val="Tahoma"/>
            <family val="2"/>
            <charset val="238"/>
          </rPr>
          <t xml:space="preserve">
((</t>
        </r>
        <r>
          <rPr>
            <sz val="9"/>
            <color indexed="81"/>
            <rFont val="Tahoma"/>
            <family val="2"/>
            <charset val="238"/>
          </rPr>
          <t>Odobrena načrtovana sredstva - DS</t>
        </r>
        <r>
          <rPr>
            <b/>
            <sz val="9"/>
            <color indexed="81"/>
            <rFont val="Tahoma"/>
            <family val="2"/>
            <charset val="238"/>
          </rPr>
          <t xml:space="preserve">) / (SUM odobrena načrtovana sredstva)) * upravičen pavšal
</t>
        </r>
      </text>
    </comment>
    <comment ref="BB225" authorId="0">
      <text>
        <r>
          <rPr>
            <b/>
            <sz val="9"/>
            <color indexed="81"/>
            <rFont val="Tahoma"/>
            <family val="2"/>
            <charset val="238"/>
          </rPr>
          <t xml:space="preserve">
((</t>
        </r>
        <r>
          <rPr>
            <sz val="9"/>
            <color indexed="81"/>
            <rFont val="Tahoma"/>
            <family val="2"/>
            <charset val="238"/>
          </rPr>
          <t>Odobrena načrtovana sredstva - DS</t>
        </r>
        <r>
          <rPr>
            <b/>
            <sz val="9"/>
            <color indexed="81"/>
            <rFont val="Tahoma"/>
            <family val="2"/>
            <charset val="238"/>
          </rPr>
          <t xml:space="preserve">) / (SUM odobrena načrtovana sredstva)) * upravičen pavšal
</t>
        </r>
      </text>
    </comment>
    <comment ref="BB237" authorId="0">
      <text>
        <r>
          <rPr>
            <b/>
            <sz val="9"/>
            <color indexed="81"/>
            <rFont val="Tahoma"/>
            <family val="2"/>
            <charset val="238"/>
          </rPr>
          <t xml:space="preserve">
((</t>
        </r>
        <r>
          <rPr>
            <sz val="9"/>
            <color indexed="81"/>
            <rFont val="Tahoma"/>
            <family val="2"/>
            <charset val="238"/>
          </rPr>
          <t>Odobrena načrtovana sredstva - DS</t>
        </r>
        <r>
          <rPr>
            <b/>
            <sz val="9"/>
            <color indexed="81"/>
            <rFont val="Tahoma"/>
            <family val="2"/>
            <charset val="238"/>
          </rPr>
          <t xml:space="preserve">) / (SUM odobrena načrtovana sredstva)) * upravičen pavšal
</t>
        </r>
      </text>
    </comment>
    <comment ref="AA268" authorId="0">
      <text>
        <r>
          <rPr>
            <sz val="9"/>
            <color indexed="81"/>
            <rFont val="Tahoma"/>
            <family val="2"/>
            <charset val="238"/>
          </rPr>
          <t xml:space="preserve">
=Lastni del preteklih potrjeni izdatkov * % predviden v FN - UPOŠTEVAN IK V PREJŠNJIH POROČILIH
KOLIKO SE JIM LAHKO ZMANJŠA eur LASTNI DEL V TEM POROČILU, v kolikor so v tekočem poročilu priložili IK dokazila!
Potrebno je upoštevati tudi zgornjo mejo, ki je predvidena v FN
</t>
        </r>
      </text>
    </comment>
    <comment ref="AS268" authorId="0">
      <text>
        <r>
          <rPr>
            <sz val="9"/>
            <color indexed="81"/>
            <rFont val="Tahoma"/>
            <family val="2"/>
            <charset val="238"/>
          </rPr>
          <t xml:space="preserve">
=Lastni del preteklih potrjeni izdatkov * % predviden v FN - UPOŠTEVAN IK V PREJŠNJIH POROČILIH
KOLIKO SE JIM LAHKO ZMANJŠA eur LASTNI DEL V TEM POROČILU, v kolikor so v tekočem poročilu priložili IK dokazila!
Potrebno je upoštevati tudi zgornjo mejo, ki je predvidena v FN
</t>
        </r>
      </text>
    </comment>
    <comment ref="AA269" authorId="0">
      <text>
        <r>
          <rPr>
            <b/>
            <sz val="9"/>
            <color indexed="81"/>
            <rFont val="Tahoma"/>
            <family val="2"/>
            <charset val="238"/>
          </rPr>
          <t xml:space="preserve">
= (Ikp+Prejšnji PIK)-UPOŠTEVAN ik NA POROČILU</t>
        </r>
      </text>
    </comment>
    <comment ref="AS269" authorId="0">
      <text>
        <r>
          <rPr>
            <b/>
            <sz val="9"/>
            <color indexed="81"/>
            <rFont val="Tahoma"/>
            <family val="2"/>
            <charset val="238"/>
          </rPr>
          <t>Andrej Kasaš:</t>
        </r>
        <r>
          <rPr>
            <sz val="9"/>
            <color indexed="81"/>
            <rFont val="Tahoma"/>
            <family val="2"/>
            <charset val="238"/>
          </rPr>
          <t xml:space="preserve">
='(A) Pretekli potrjeni izdatki'!E7*'FN po partnerjih'!H12-W28</t>
        </r>
      </text>
    </comment>
    <comment ref="AG276" authorId="1">
      <text>
        <r>
          <rPr>
            <sz val="9"/>
            <color indexed="81"/>
            <rFont val="Tahoma"/>
            <family val="2"/>
            <charset val="238"/>
          </rPr>
          <t xml:space="preserve">
Z zadržanim zneskom
</t>
        </r>
      </text>
    </comment>
    <comment ref="AG277" authorId="1">
      <text>
        <r>
          <rPr>
            <sz val="9"/>
            <color indexed="81"/>
            <rFont val="Tahoma"/>
            <family val="2"/>
            <charset val="238"/>
          </rPr>
          <t xml:space="preserve">INV. TRANS.  skupnih nepovratnih sredstev z zadržanim zneskom
</t>
        </r>
      </text>
    </comment>
    <comment ref="AG278" authorId="1">
      <text>
        <r>
          <rPr>
            <sz val="9"/>
            <color indexed="81"/>
            <rFont val="Tahoma"/>
            <family val="2"/>
            <charset val="238"/>
          </rPr>
          <t xml:space="preserve">INV. TRANS.  skupnih lastne udeležbe 
z zadržanim zneskom
</t>
        </r>
      </text>
    </comment>
    <comment ref="AB287" authorId="0">
      <text>
        <r>
          <rPr>
            <b/>
            <sz val="9"/>
            <color indexed="81"/>
            <rFont val="Tahoma"/>
            <family val="2"/>
            <charset val="238"/>
          </rPr>
          <t>NEPOVRATNA SREDSTVA
         MINUS
ZADRŽAN ZNESEK</t>
        </r>
      </text>
    </comment>
    <comment ref="AB292" authorId="0">
      <text>
        <r>
          <rPr>
            <sz val="9"/>
            <color indexed="81"/>
            <rFont val="Tahoma"/>
            <family val="2"/>
            <charset val="238"/>
          </rPr>
          <t xml:space="preserve">
AG277*,05
</t>
        </r>
      </text>
    </comment>
  </commentList>
</comments>
</file>

<file path=xl/comments2.xml><?xml version="1.0" encoding="utf-8"?>
<comments xmlns="http://schemas.openxmlformats.org/spreadsheetml/2006/main">
  <authors>
    <author>mezej</author>
    <author>izdag</author>
    <author>Andrej Kasaš</author>
  </authors>
  <commentList>
    <comment ref="C4" authorId="0">
      <text>
        <r>
          <rPr>
            <sz val="8"/>
            <color indexed="81"/>
            <rFont val="Tahoma"/>
            <family val="2"/>
            <charset val="238"/>
          </rPr>
          <t>Kdo uveljavlja izdatek ali je to nosilec projekta ali projektni partner.</t>
        </r>
      </text>
    </comment>
    <comment ref="D4" authorId="1">
      <text>
        <r>
          <rPr>
            <sz val="8"/>
            <color indexed="81"/>
            <rFont val="Tahoma"/>
            <family val="2"/>
            <charset val="238"/>
          </rPr>
          <t>Iz seznama izberite ustrezno vrsto izdatka, ki ga zahtevate.</t>
        </r>
      </text>
    </comment>
    <comment ref="E4" authorId="1">
      <text>
        <r>
          <rPr>
            <sz val="8"/>
            <color indexed="81"/>
            <rFont val="Tahoma"/>
            <family val="2"/>
            <charset val="238"/>
          </rPr>
          <t>Iz seznama izberite delovni sklop v okviru katerega zahtevate povračilo nepovratnih sredstev.</t>
        </r>
      </text>
    </comment>
    <comment ref="F4" authorId="1">
      <text>
        <r>
          <rPr>
            <sz val="8"/>
            <color indexed="81"/>
            <rFont val="Tahoma"/>
            <family val="2"/>
            <charset val="238"/>
          </rPr>
          <t xml:space="preserve">Podajte kratek opis izdatka npr: 
- plača za mesec januar 2014, Ime in Priimek
- avtorski honorar za izdelavo strokovnega besedila projekta, Ime in Priimek
- podjemna pogodba za ocenjevanje projekta, Ime in priimek  
- izdelava promocijskega materiala za projekt,
- študentsko delo, Ime in priimek </t>
        </r>
      </text>
    </comment>
    <comment ref="G4" authorId="1">
      <text>
        <r>
          <rPr>
            <sz val="8"/>
            <color indexed="81"/>
            <rFont val="Tahoma"/>
            <family val="2"/>
            <charset val="238"/>
          </rPr>
          <t xml:space="preserve">Vnesite naziv podjetja oz. fizične osebe, ki je izdalo račun oziroma dokazilo enake vrednosti. Pri stroških osebja in potnih stroških je izdajatelj dokazila lahko tudi vaša organizacija. </t>
        </r>
      </text>
    </comment>
    <comment ref="H4" authorId="0">
      <text>
        <r>
          <rPr>
            <sz val="8"/>
            <color indexed="81"/>
            <rFont val="Tahoma"/>
            <family val="2"/>
          </rPr>
          <t xml:space="preserve">Vpišite številko računa oziroma druge računovodske listine enake dokazne vrednosti. Številka mora biti identična tisti, s katero je izdatek evidentiran v računovodskih knjigah vaše organizacije.
</t>
        </r>
      </text>
    </comment>
    <comment ref="I4" authorId="1">
      <text>
        <r>
          <rPr>
            <sz val="8"/>
            <color indexed="81"/>
            <rFont val="Tahoma"/>
            <family val="2"/>
            <charset val="238"/>
          </rPr>
          <t>Vnesite datum dokazila (računa oz. dokazila enake vrednosti).</t>
        </r>
      </text>
    </comment>
    <comment ref="J4" authorId="1">
      <text>
        <r>
          <rPr>
            <sz val="8"/>
            <color indexed="81"/>
            <rFont val="Tahoma"/>
            <family val="2"/>
            <charset val="238"/>
          </rPr>
          <t>Vnesite datum plačila zahtevanega izdatka</t>
        </r>
      </text>
    </comment>
    <comment ref="K4" authorId="0">
      <text>
        <r>
          <rPr>
            <sz val="8"/>
            <color indexed="81"/>
            <rFont val="Tahoma"/>
            <family val="2"/>
            <charset val="238"/>
          </rPr>
          <t xml:space="preserve">Celotni znesek, ki je bil plačan na osnovi dokazila. </t>
        </r>
      </text>
    </comment>
    <comment ref="L4" authorId="1">
      <text>
        <r>
          <rPr>
            <sz val="8"/>
            <color indexed="81"/>
            <rFont val="Tahoma"/>
            <family val="2"/>
            <charset val="238"/>
          </rPr>
          <t>Vpišite vrednost zahtevanega zneska z DDV (BRUTO)</t>
        </r>
      </text>
    </comment>
    <comment ref="M4" authorId="1">
      <text>
        <r>
          <rPr>
            <sz val="8"/>
            <color indexed="81"/>
            <rFont val="Tahoma"/>
            <family val="2"/>
            <charset val="238"/>
          </rPr>
          <t>Vpišite vrednost zahtevanega zneska brezz DDV (NETO)</t>
        </r>
      </text>
    </comment>
    <comment ref="N4" authorId="2">
      <text>
        <r>
          <rPr>
            <sz val="9"/>
            <color indexed="81"/>
            <rFont val="Tahoma"/>
            <family val="2"/>
            <charset val="238"/>
          </rPr>
          <t xml:space="preserve">V kolikor zahtevate celotno vrednost računa vpišite celoten znesek DDV, v kolikor pa zahtevate le del računa (ključ) pa vnesite sorazmeren del DDV, izračunan po ključu.
</t>
        </r>
      </text>
    </comment>
    <comment ref="O4" authorId="1">
      <text>
        <r>
          <rPr>
            <sz val="8"/>
            <color indexed="81"/>
            <rFont val="Tahoma"/>
            <family val="2"/>
            <charset val="238"/>
          </rPr>
          <t xml:space="preserve">stolpec se izračunava samodejno
</t>
        </r>
      </text>
    </comment>
    <comment ref="P4" authorId="1">
      <text>
        <r>
          <rPr>
            <sz val="8"/>
            <color indexed="81"/>
            <rFont val="Tahoma"/>
            <family val="2"/>
            <charset val="238"/>
          </rPr>
          <t xml:space="preserve">izpolni kontrolna enota 
</t>
        </r>
      </text>
    </comment>
    <comment ref="Q4" authorId="1">
      <text>
        <r>
          <rPr>
            <sz val="8"/>
            <color indexed="81"/>
            <rFont val="Tahoma"/>
            <family val="2"/>
            <charset val="238"/>
          </rPr>
          <t xml:space="preserve">izpolni kontrolna enota. </t>
        </r>
      </text>
    </comment>
    <comment ref="R4" authorId="1">
      <text>
        <r>
          <rPr>
            <sz val="8"/>
            <color indexed="81"/>
            <rFont val="Tahoma"/>
            <family val="2"/>
            <charset val="238"/>
          </rPr>
          <t xml:space="preserve">izpolni prvostopenjski kontrolor
</t>
        </r>
      </text>
    </comment>
  </commentList>
</comments>
</file>

<file path=xl/sharedStrings.xml><?xml version="1.0" encoding="utf-8"?>
<sst xmlns="http://schemas.openxmlformats.org/spreadsheetml/2006/main" count="3600" uniqueCount="459">
  <si>
    <t>-</t>
  </si>
  <si>
    <t>Kraj in datum:</t>
  </si>
  <si>
    <t>Naslov:</t>
  </si>
  <si>
    <t>1. Naslovnica</t>
  </si>
  <si>
    <t>2. Izjava</t>
  </si>
  <si>
    <t>5. Financiranje</t>
  </si>
  <si>
    <t>4. Izdatki</t>
  </si>
  <si>
    <t>3. Zelena polja so na natisnjenem poročilu ustrezno podpisana/izpolnjena in žigosana.</t>
  </si>
  <si>
    <t>Opis izdatka</t>
  </si>
  <si>
    <t>Številka dokazila</t>
  </si>
  <si>
    <t>Izdajatelj dokazila</t>
  </si>
  <si>
    <t>Datum dokazila</t>
  </si>
  <si>
    <t>Datum plačila</t>
  </si>
  <si>
    <t>Celotni upravičeni znesek</t>
  </si>
  <si>
    <t>Neupravičeni znesek</t>
  </si>
  <si>
    <t>račun</t>
  </si>
  <si>
    <t>plačilna lista</t>
  </si>
  <si>
    <t>časovnica z izjavo</t>
  </si>
  <si>
    <t>potni nalog</t>
  </si>
  <si>
    <t>drugo</t>
  </si>
  <si>
    <t>bančno nakazilo</t>
  </si>
  <si>
    <t>gotovina</t>
  </si>
  <si>
    <t>Naziv banke:</t>
  </si>
  <si>
    <t>Plačan znesek</t>
  </si>
  <si>
    <t>6. Seznam dokazil</t>
  </si>
  <si>
    <t>Nadalje izjavljamo, da:</t>
  </si>
  <si>
    <t>Davčna številka:</t>
  </si>
  <si>
    <t>Matična številka:</t>
  </si>
  <si>
    <t>Transakcijski račun:</t>
  </si>
  <si>
    <t>Številka pogodbe:</t>
  </si>
  <si>
    <t>Obdobje poročila:</t>
  </si>
  <si>
    <t>Delovni sklop</t>
  </si>
  <si>
    <t>Stroški osebja</t>
  </si>
  <si>
    <t>Celotni zahtevani znesek</t>
  </si>
  <si>
    <t xml:space="preserve">izstavljamo zahtevek za izplačilo v višini </t>
  </si>
  <si>
    <t>Program:</t>
  </si>
  <si>
    <t>Številka zahtevka za izplačilo:</t>
  </si>
  <si>
    <t>Žig:</t>
  </si>
  <si>
    <t>V skladu s pogodbo o izvajanju projekta v skladu z vmesnim poročilom</t>
  </si>
  <si>
    <t>Zavedamo se, da je predložitev neresničnih podatkov v Vmesnem poročilu projekta  in posledično na Zahtevku za povračilo potencialna nepravilnost in/ali prevara, ki je lahko kazensko dejanje in bo v skladu s tem tudi preganjano!</t>
  </si>
  <si>
    <t xml:space="preserve">Delovni sklop </t>
  </si>
  <si>
    <t>Zaporedna številka dokumenta (od 1 do 100)</t>
  </si>
  <si>
    <t xml:space="preserve">Kategorija izdatka </t>
  </si>
  <si>
    <t xml:space="preserve">Opombe kontrolne enote </t>
  </si>
  <si>
    <t>Ime in priimek odgovorne osebe:</t>
  </si>
  <si>
    <t>Podpis:</t>
  </si>
  <si>
    <t xml:space="preserve">3. Dejavnosti </t>
  </si>
  <si>
    <t>5. Papirna in elektronska verzija vmesnega poročila projekta sta identični.</t>
  </si>
  <si>
    <t>DA</t>
  </si>
  <si>
    <t xml:space="preserve">NI POTREBNO </t>
  </si>
  <si>
    <t>so bile vse dejavnosti v  skladu s sklenjeno pogodbo o izvajanju  med nosilcem projekta in nosilcem programa.</t>
  </si>
  <si>
    <t>za izdatke, ki so predmet izplačila nepovratnih sredstev, nismo prejeli drugih sredstev bodisi iz evropskih bodisi nacionalnih javnih virov,</t>
  </si>
  <si>
    <t xml:space="preserve">c) Časovnice so podpisane in žigosane s strani odgovorne osebe </t>
  </si>
  <si>
    <t>4. Seznamu dokazil so priložena vsa dokazila (računi, potni nalogi...) v vrstnem redu identičnem kot v Tabeli- Seznam dokazil.</t>
  </si>
  <si>
    <t xml:space="preserve">Popolnost in pravilnost vmesnega poročila projekta </t>
  </si>
  <si>
    <t xml:space="preserve">a) Zahtevek za povračilo sredstev </t>
  </si>
  <si>
    <t>b) Izjava</t>
  </si>
  <si>
    <t xml:space="preserve">Naslov projekta (polni naslov): </t>
  </si>
  <si>
    <t>NP</t>
  </si>
  <si>
    <t>ESRR</t>
  </si>
  <si>
    <t xml:space="preserve">5.1 Izračun zahtevka za povračilo sredstev </t>
  </si>
  <si>
    <t xml:space="preserve">Finančnega mehanizma EGP 2009-2014 </t>
  </si>
  <si>
    <t xml:space="preserve">Norveškega finančnega mehanizma 2009-2014 </t>
  </si>
  <si>
    <t xml:space="preserve">Viri financiranja </t>
  </si>
  <si>
    <t>Delež</t>
  </si>
  <si>
    <t xml:space="preserve">1. Lastna udeležba </t>
  </si>
  <si>
    <t xml:space="preserve">2. Nepovratna sredstva </t>
  </si>
  <si>
    <t xml:space="preserve">1. NASLOVNICA </t>
  </si>
  <si>
    <t>2. IZJAVA</t>
  </si>
  <si>
    <t>→</t>
  </si>
  <si>
    <t xml:space="preserve">Podpis </t>
  </si>
  <si>
    <t xml:space="preserve">Dan </t>
  </si>
  <si>
    <t xml:space="preserve">Leto </t>
  </si>
  <si>
    <t>Mesec</t>
  </si>
  <si>
    <t>Žig</t>
  </si>
  <si>
    <t xml:space="preserve">2.3 Vsebinska struktura projekta </t>
  </si>
  <si>
    <t xml:space="preserve">Naziv delovnega sklopa </t>
  </si>
  <si>
    <t>DS 3</t>
  </si>
  <si>
    <t>DS 4</t>
  </si>
  <si>
    <t>DS 5</t>
  </si>
  <si>
    <t>št. DEJ</t>
  </si>
  <si>
    <t xml:space="preserve">bilateralni kazalnik </t>
  </si>
  <si>
    <t xml:space="preserve">Popolnost in pravilnost vmesnega poročila in prilog </t>
  </si>
  <si>
    <t>NE</t>
  </si>
  <si>
    <t xml:space="preserve">VMESNO POROČILO O NAPREDKU PROJEKTA </t>
  </si>
  <si>
    <t>Žig prejete pošte:</t>
  </si>
  <si>
    <t xml:space="preserve">SPIS številka: </t>
  </si>
  <si>
    <t xml:space="preserve">Program: </t>
  </si>
  <si>
    <t xml:space="preserve">Programsko področje: </t>
  </si>
  <si>
    <t>Višina</t>
  </si>
  <si>
    <t xml:space="preserve">Naziv institucije: </t>
  </si>
  <si>
    <t xml:space="preserve">Poštna številka: </t>
  </si>
  <si>
    <t xml:space="preserve">Kraj: </t>
  </si>
  <si>
    <t xml:space="preserve">Ime in priimek: </t>
  </si>
  <si>
    <t xml:space="preserve">Telefon: </t>
  </si>
  <si>
    <t xml:space="preserve">E- pošta: </t>
  </si>
  <si>
    <t xml:space="preserve">Ime in Priimek:  </t>
  </si>
  <si>
    <t xml:space="preserve">Številka delovnega sklopa </t>
  </si>
  <si>
    <t>DS 1</t>
  </si>
  <si>
    <t>DS 2</t>
  </si>
  <si>
    <t>DS 6</t>
  </si>
  <si>
    <t>Viri sofinanciranja</t>
  </si>
  <si>
    <t>Delež skupnih stroškov</t>
  </si>
  <si>
    <t>1. Nepovratna sredstva*</t>
  </si>
  <si>
    <t>2. Lastna udeležba</t>
  </si>
  <si>
    <t>Delež lastne udeležbe</t>
  </si>
  <si>
    <t xml:space="preserve">     2.1. Denarni prispevek</t>
  </si>
  <si>
    <t xml:space="preserve">     2.1. Nematerialni prispevek</t>
  </si>
  <si>
    <t>Kategorija stroškov</t>
  </si>
  <si>
    <t>Stroški zunanjih izvajalcev</t>
  </si>
  <si>
    <t xml:space="preserve">Stroški za opremo, gradnjo in nakup nepremičnin in zemljišč </t>
  </si>
  <si>
    <t>Administrativni stroški</t>
  </si>
  <si>
    <t>Nematerialni prispevek 
(in-kind)</t>
  </si>
  <si>
    <t xml:space="preserve">SKUPAJ </t>
  </si>
  <si>
    <t>Oprema</t>
  </si>
  <si>
    <t>Gradnja in nakup</t>
  </si>
  <si>
    <t>Neposredni stroški</t>
  </si>
  <si>
    <t>Posredni stroški</t>
  </si>
  <si>
    <t>DS 2 </t>
  </si>
  <si>
    <t>Skupni upravičeni stroški 
PROJEKTA</t>
  </si>
  <si>
    <t xml:space="preserve">Skupni upravičeni stroški 
NOSILCA PROJEKTA </t>
  </si>
  <si>
    <t>Skupni upravičeni stroški 
NOSILCA PROJEKTA</t>
  </si>
  <si>
    <t>Skupni upravičeni stroški 
PARTNERJA 1</t>
  </si>
  <si>
    <t>Skupni upravičeni stroški 
PARTNERJA 2</t>
  </si>
  <si>
    <t>Skupni upravičeni stroški 
PARTNERJA 3</t>
  </si>
  <si>
    <t>Skupni upravičeni stroški 
PARTNERJA 4</t>
  </si>
  <si>
    <t>Skupni upravičeni stroški 
PARTNERJA 5</t>
  </si>
  <si>
    <t>Skupni upravičeni stroški 
PARTNERJA 6</t>
  </si>
  <si>
    <t>Skupni upravičeni stroški 
PARTNERJA 7</t>
  </si>
  <si>
    <t>Skupni upravičeni stroški 
PARTNERJA 8</t>
  </si>
  <si>
    <t>Skupni upravičeni stroški 
PARTNERJA 9</t>
  </si>
  <si>
    <t>Skupni upravičeni stroški 
PARTNERJA 10</t>
  </si>
  <si>
    <t>Skupni upravičeni stroški 
PARTNERJA 11</t>
  </si>
  <si>
    <t>Skupni upravičeni stroški 
PARTNERJA 12</t>
  </si>
  <si>
    <t>Skupni upravičeni stroški 
PARTNERJA 13</t>
  </si>
  <si>
    <t>Skupni upravičeni stroški 
PARTNERJA 14</t>
  </si>
  <si>
    <t>Skupni upravičeni stroški 
PARTNERJA 15</t>
  </si>
  <si>
    <t>K1</t>
  </si>
  <si>
    <t>K2</t>
  </si>
  <si>
    <t>K3.1</t>
  </si>
  <si>
    <t>K3.2</t>
  </si>
  <si>
    <t>K4.1</t>
  </si>
  <si>
    <t>K4.2</t>
  </si>
  <si>
    <t>Nepos. admin. str.</t>
  </si>
  <si>
    <t>K.5</t>
  </si>
  <si>
    <t>P1</t>
  </si>
  <si>
    <t>Zahtevani</t>
  </si>
  <si>
    <t>POTRJENI</t>
  </si>
  <si>
    <t>SKUPNI UPRAVIČENI IZDATKI</t>
  </si>
  <si>
    <t>ODOBRENA NAČRTOVANA SREDSTVA</t>
  </si>
  <si>
    <t>SKUPNI POTRJENI IZDATKI PRETEKLIH OBDOBIJ</t>
  </si>
  <si>
    <t>4=2+3</t>
  </si>
  <si>
    <t>5=1-4</t>
  </si>
  <si>
    <t>PREOSTALA SREDSTVA</t>
  </si>
  <si>
    <t>Odbitni delež DDV</t>
  </si>
  <si>
    <t>Zahtevan DDV</t>
  </si>
  <si>
    <t>Znesek z DDV</t>
  </si>
  <si>
    <t>PAVŠAL</t>
  </si>
  <si>
    <t>KLJUČ</t>
  </si>
  <si>
    <t>SKUPAJ  (brez in kind)</t>
  </si>
  <si>
    <t>Skupaj</t>
  </si>
  <si>
    <t>z inkind</t>
  </si>
  <si>
    <t>k1+k2+k3+k4</t>
  </si>
  <si>
    <t>Osnova za izplačilo</t>
  </si>
  <si>
    <t>NEPOVRATNA SREDSTVA</t>
  </si>
  <si>
    <t>LASTNI DEL</t>
  </si>
  <si>
    <t>4. Nepovratna sredstva ZA IZPLAČILO</t>
  </si>
  <si>
    <t xml:space="preserve">  3.1 Namenska sredstva NOR FM/ EGP FM </t>
  </si>
  <si>
    <t xml:space="preserve">  3.2 Nacionalna sredstva</t>
  </si>
  <si>
    <t xml:space="preserve">  4.1 Namenska sredstva NOR FM/ EGP FM </t>
  </si>
  <si>
    <t xml:space="preserve">  4.2 Nacionalna sredstva </t>
  </si>
  <si>
    <t xml:space="preserve">Finančni načrt </t>
  </si>
  <si>
    <t>SKUPAJ Z IK</t>
  </si>
  <si>
    <t>SKUPAJ brez INKIND</t>
  </si>
  <si>
    <t>Upoštevan nematerialni prispevek 
(in-kind)</t>
  </si>
  <si>
    <t xml:space="preserve">Predložen in potrjen nematerialni prispevek </t>
  </si>
  <si>
    <t>Predložen in potrjen nematerialni prispevek 
(in-kind)</t>
  </si>
  <si>
    <t>EUR DEL</t>
  </si>
  <si>
    <t>IK DEL</t>
  </si>
  <si>
    <t>PRILOŽENI RAČUNI</t>
  </si>
  <si>
    <t>Osnova za izračun</t>
  </si>
  <si>
    <t>NEPOV. SREDSTVA</t>
  </si>
  <si>
    <t>LASTNI DEL (eur)</t>
  </si>
  <si>
    <t>IK NA POROČILU</t>
  </si>
  <si>
    <t>LASTNI DEL IK</t>
  </si>
  <si>
    <t>R</t>
  </si>
  <si>
    <t>IKp</t>
  </si>
  <si>
    <t>R*B</t>
  </si>
  <si>
    <t>eur LD</t>
  </si>
  <si>
    <t>ik LD</t>
  </si>
  <si>
    <t>PIK</t>
  </si>
  <si>
    <t>Lu</t>
  </si>
  <si>
    <t>N</t>
  </si>
  <si>
    <t>€Lu</t>
  </si>
  <si>
    <t>ikLu</t>
  </si>
  <si>
    <t>Presežno upravičen IK iz prejšnjih poročil</t>
  </si>
  <si>
    <t>Celotna višina LU na priložene račune</t>
  </si>
  <si>
    <t>Vsota PIK in Ikp</t>
  </si>
  <si>
    <t>sIK</t>
  </si>
  <si>
    <t>nov PIK</t>
  </si>
  <si>
    <t>OSNOVA ZA IZPLAČILO</t>
  </si>
  <si>
    <t xml:space="preserve">MAKSIMALNA OSNOVA GLEDE NA PRILOŽENE RAČUNE: </t>
  </si>
  <si>
    <t xml:space="preserve">Razlika med MO in R </t>
  </si>
  <si>
    <t>MO</t>
  </si>
  <si>
    <t>MO-R</t>
  </si>
  <si>
    <t>MAX. IK del glede LU, če ni PIK</t>
  </si>
  <si>
    <t>Do sedaj izplačan lastni del</t>
  </si>
  <si>
    <t>Do sedaj obračunan IK</t>
  </si>
  <si>
    <t xml:space="preserve">Presežno upravičen in-kind </t>
  </si>
  <si>
    <t xml:space="preserve">sIK - </t>
  </si>
  <si>
    <t>sIK-ikLu</t>
  </si>
  <si>
    <t>sIK - Iklu</t>
  </si>
  <si>
    <t>Predložen nematerialni prispevek 
(in-kind)</t>
  </si>
  <si>
    <t>Presežno upravičen IK</t>
  </si>
  <si>
    <t>Skupni upravičeni stroški NORVEŠKEGA PARTNERJA</t>
  </si>
  <si>
    <t>VSI PARTNERJI</t>
  </si>
  <si>
    <t>SKUPAJ (materialni del)</t>
  </si>
  <si>
    <t>P3:</t>
  </si>
  <si>
    <t>P2:</t>
  </si>
  <si>
    <t>P4:</t>
  </si>
  <si>
    <t>P5:</t>
  </si>
  <si>
    <t>P6:</t>
  </si>
  <si>
    <t>P7:</t>
  </si>
  <si>
    <t>P8:</t>
  </si>
  <si>
    <t>P9:</t>
  </si>
  <si>
    <t>P10:</t>
  </si>
  <si>
    <t>P11:</t>
  </si>
  <si>
    <t>P12:</t>
  </si>
  <si>
    <t>P13:</t>
  </si>
  <si>
    <t>P14:</t>
  </si>
  <si>
    <t>P15:</t>
  </si>
  <si>
    <t>Zadržan znesek</t>
  </si>
  <si>
    <t>Nepovratna sredstva za izplačilo</t>
  </si>
  <si>
    <t xml:space="preserve">  1.1 Denarni prispevek</t>
  </si>
  <si>
    <t xml:space="preserve">  1.2 Nematerialni prispevek (IN - KIND)</t>
  </si>
  <si>
    <t xml:space="preserve">Skupni potrjeni znesek obdobja poročanja </t>
  </si>
  <si>
    <t xml:space="preserve">Skupni upravičeni znesek obdobja poročanja </t>
  </si>
  <si>
    <t xml:space="preserve">Skupni upravičeni stroški 
PROJEKTA </t>
  </si>
  <si>
    <t>Nosilec projekta</t>
  </si>
  <si>
    <t>Partner iz države donatorice</t>
  </si>
  <si>
    <t>Skupaj:</t>
  </si>
  <si>
    <t>FN po partnerjih</t>
  </si>
  <si>
    <t>PRETEKLI POTRJENI IZDATKI</t>
  </si>
  <si>
    <t>ZAHTEVANI</t>
  </si>
  <si>
    <t>ŠE NA VOLJO</t>
  </si>
  <si>
    <t>Program Norveškega finančnega mehanizma 2009-2014</t>
  </si>
  <si>
    <t>PRETEKLI POTRJENI+TRENUTNO POTRJENI</t>
  </si>
  <si>
    <t xml:space="preserve">     2.2. Nematerialni prispevek</t>
  </si>
  <si>
    <t>% Ključa oz. pavšala</t>
  </si>
  <si>
    <t>Metoda za uveljavljanje posrednih administrativnih stroškov:</t>
  </si>
  <si>
    <t>NAPAČEN VNOS!</t>
  </si>
  <si>
    <t>PREKORAČITEV % PAVŠALA</t>
  </si>
  <si>
    <t xml:space="preserve">za znižat: </t>
  </si>
  <si>
    <t>POTRJENI (PO KONTROLI)</t>
  </si>
  <si>
    <t xml:space="preserve">max.pavšal: </t>
  </si>
  <si>
    <t xml:space="preserve">VSI PARTNERJI </t>
  </si>
  <si>
    <t>VSI PARTNERJI razporejen</t>
  </si>
  <si>
    <t>DROPDOWN</t>
  </si>
  <si>
    <t>DON. PARTNER</t>
  </si>
  <si>
    <t>POTRJENi</t>
  </si>
  <si>
    <t xml:space="preserve">Program Norveškega finančnega mehanizma 2009-2014 </t>
  </si>
  <si>
    <t xml:space="preserve">Program Finančnega mehanizma EGP 2009-2014 </t>
  </si>
  <si>
    <t>LEGENDA</t>
  </si>
  <si>
    <t xml:space="preserve">Navodila za nosilca projekta </t>
  </si>
  <si>
    <t>!!!</t>
  </si>
  <si>
    <t xml:space="preserve">Opozorila za nosilca projekta </t>
  </si>
  <si>
    <t xml:space="preserve">1.1. Podatki o projektu  </t>
  </si>
  <si>
    <t>do:</t>
  </si>
  <si>
    <r>
      <t xml:space="preserve">3. Zadržani znesek </t>
    </r>
    <r>
      <rPr>
        <b/>
        <sz val="9"/>
        <color theme="3" tint="-0.249977111117893"/>
        <rFont val="Calibri"/>
        <family val="2"/>
        <charset val="238"/>
      </rPr>
      <t>(izračunan od % nepovratnih sredstev)</t>
    </r>
  </si>
  <si>
    <t>Naslov projekta                    (polni naziv):</t>
  </si>
  <si>
    <t xml:space="preserve">Izpolnite zahtevane podatke v belih poljih pod točko 1.1, 1.2 in 1.3. V kolikor obstaja krajši naziv projekta, nosilec projekta izpolni polje, v nasprotnem primeru pustite vrstico prazno. </t>
  </si>
  <si>
    <t>Obdobje poročila od:</t>
  </si>
  <si>
    <t xml:space="preserve">Št. poročila: </t>
  </si>
  <si>
    <t>Obdobje upravičenosti izdatkov projekta od:</t>
  </si>
  <si>
    <t xml:space="preserve">1.2 Podatki o vmesnem poročilu </t>
  </si>
  <si>
    <t xml:space="preserve">Št. Pogodbe projekta: </t>
  </si>
  <si>
    <t>1.3 Podatki o nosilcu projekta</t>
  </si>
  <si>
    <t>Uradni naslov,</t>
  </si>
  <si>
    <t xml:space="preserve">ulica in hišna številka: </t>
  </si>
  <si>
    <t xml:space="preserve">Davčna številka: </t>
  </si>
  <si>
    <t xml:space="preserve">Matična številka: </t>
  </si>
  <si>
    <t>TRR:</t>
  </si>
  <si>
    <t xml:space="preserve">Naziv banke: </t>
  </si>
  <si>
    <t xml:space="preserve">Naslov banke: </t>
  </si>
  <si>
    <t xml:space="preserve">Odgovorna oseba je zastopnik nosilca projekta in je pooblaščena za podpis vmesnega poročila projekta in zahtevka za povračilo sredstev. </t>
  </si>
  <si>
    <t xml:space="preserve">Telefaks: </t>
  </si>
  <si>
    <t>1. NASLOVNICA</t>
  </si>
  <si>
    <t xml:space="preserve">so vsi izdatki, ki izhajajo iz priloženih dokumentov dejansko nastali in bili plačani s strani nosilca projekta/ projektnih partnerjev, </t>
  </si>
  <si>
    <t xml:space="preserve">so izdatki, ki jih izkazujejo priloženi dokumenti, ločeno evidentirani v računovodstvu nosilca projekta/projektnega partnerja in v skladu zahtevami veljavne zakonodaje, </t>
  </si>
  <si>
    <t>so dokumenti, katerih kopije so priložene vmesnemu poročilu projekta na voljo v originalu pri nosilcu projekta/ projektnemu partnerju.</t>
  </si>
  <si>
    <t xml:space="preserve">Naslov projekta: </t>
  </si>
  <si>
    <t xml:space="preserve">2. IZJAVA </t>
  </si>
  <si>
    <t xml:space="preserve">Naziv: </t>
  </si>
  <si>
    <t xml:space="preserve">Naziv institucije </t>
  </si>
  <si>
    <t xml:space="preserve">Partner 1: </t>
  </si>
  <si>
    <t xml:space="preserve">Partner 2: </t>
  </si>
  <si>
    <t xml:space="preserve">Partner 3: </t>
  </si>
  <si>
    <t xml:space="preserve">Partner 4: </t>
  </si>
  <si>
    <t xml:space="preserve">Partner 5: </t>
  </si>
  <si>
    <t xml:space="preserve">Partner 6: </t>
  </si>
  <si>
    <t xml:space="preserve">Partner 7: </t>
  </si>
  <si>
    <t xml:space="preserve">Partner 8: </t>
  </si>
  <si>
    <t xml:space="preserve">Partner 9: </t>
  </si>
  <si>
    <t xml:space="preserve">Partner 10: </t>
  </si>
  <si>
    <t xml:space="preserve">Partner 11: </t>
  </si>
  <si>
    <t xml:space="preserve">Partner 12: </t>
  </si>
  <si>
    <t xml:space="preserve">Partner 13: </t>
  </si>
  <si>
    <t xml:space="preserve">Partner 14: </t>
  </si>
  <si>
    <t xml:space="preserve">Partner 15: </t>
  </si>
  <si>
    <t xml:space="preserve">Polja z drsnikom </t>
  </si>
  <si>
    <t xml:space="preserve">Izpolni nosilec projekta preden natisne </t>
  </si>
  <si>
    <t xml:space="preserve">Naslovi </t>
  </si>
  <si>
    <t>1. NASLOV</t>
  </si>
  <si>
    <t xml:space="preserve">Nosilec projekta podpiše in žigosa natisnjen obrazec  </t>
  </si>
  <si>
    <t>1. Bela polja so izpolnjena v skladu z vsebino in stopnjo izvajanja projekta.</t>
  </si>
  <si>
    <t>2. Vsebina tekstovnih belih polj je v natisnjenem poročilu v celoti vidna (tekst ne sega preko robov).</t>
  </si>
  <si>
    <t xml:space="preserve">5. FINANCIRANJE </t>
  </si>
  <si>
    <t xml:space="preserve">4. POROČILO O DEJAVNOSTI PROJEKTA </t>
  </si>
  <si>
    <t xml:space="preserve">7. ZAHTEVANI IZDATKI TEKOČEGA OBDOBJA POROČANJA </t>
  </si>
  <si>
    <t xml:space="preserve">8a in b SKUPAJ POTRJENI IZDATKI (PRETEKLI IN POTRJENI) </t>
  </si>
  <si>
    <t xml:space="preserve">9. KONTROLE </t>
  </si>
  <si>
    <t xml:space="preserve">9.1. Popolnost vmesnega poročila in prilog  </t>
  </si>
  <si>
    <t xml:space="preserve">9.2 Pravilnost vmesnega poročila </t>
  </si>
  <si>
    <t xml:space="preserve">10. ZAHTEVEK ZA POVRAČILO SREDSTEV </t>
  </si>
  <si>
    <t>10.1 Podatki o projektu</t>
  </si>
  <si>
    <t xml:space="preserve">10.2 Zahtevani izdatki v okviru zahtevka za povračilo sredstev </t>
  </si>
  <si>
    <t>Slovenski partner</t>
  </si>
  <si>
    <t xml:space="preserve">Partner iz države donatorice </t>
  </si>
  <si>
    <t xml:space="preserve">Nosilec projekta: </t>
  </si>
  <si>
    <t>I.</t>
  </si>
  <si>
    <t>II.</t>
  </si>
  <si>
    <t>III.</t>
  </si>
  <si>
    <t>IV.</t>
  </si>
  <si>
    <t>V.</t>
  </si>
  <si>
    <t>VI.</t>
  </si>
  <si>
    <t xml:space="preserve">4.1 Povzetek dosedanjega izvajanja projekta </t>
  </si>
  <si>
    <t>Strnjeno povzemite izvajanje projekta od začetka njegovega izvajanja do konca izbranega obdobja poročanja. Pri tem upoštevajte strukturo projekta, kot je navedena v načrtu izvajanja projekta (NIP), ki je priloga k pogodbi o projektu. Na kratko opišite izvedene dejavnosti po posameznih delovnih sklopih ter z njimi dosežene rezultate (outputs) in učinke (outcomes) projekta ter kako se ti skladajo s cilji projekta. V tem sklopu poročila boste postopoma do zaključnega poročila projekta oblikovali povzetek, ki bo kar se da jedrnato opisal izvedbo, rezultate in učinke projekta kot celote. 
V opis vključite vse dejavnosti, izvedene v okviru projekta, torej tudi dejavnosti, ki jih je izvedel partner iz države donatorice. Na tem mestu ne opisujte podrobno posameznih dejavnosti, izvedenih v okviru izbranega obdobja poročanja; to storite pod točko 4.2.</t>
  </si>
  <si>
    <t xml:space="preserve">4.2 Dejavnosti, izvedene v izbranem obdobju poročanja  </t>
  </si>
  <si>
    <t>Opišite dejavnosti, ki so bili izvedene v izbranem obdobju poročanja. Za vsako dejavnost najprej navedite, v kateri delovni sklop sodi (DS) in številko dejavnosti iz NIP, nato opišite dejavnost in na koncu navedite, kdo iz projektnega partnerstva je bil udeležen pri njeni izvedbi. Pri opisovanju upoštevajte razpoložljivo velikost celice (okrajšave naj bodo razumljive).</t>
  </si>
  <si>
    <t xml:space="preserve">št. DS </t>
  </si>
  <si>
    <r>
      <t>Nosilec projekta in/ali partnerji</t>
    </r>
    <r>
      <rPr>
        <sz val="10"/>
        <rFont val="Calibri"/>
        <family val="2"/>
        <charset val="238"/>
      </rPr>
      <t>, vključeni v izvedbo dejavnosti</t>
    </r>
  </si>
  <si>
    <t xml:space="preserve">4.3 Doseženi rezultati (outputs) projekta </t>
  </si>
  <si>
    <t xml:space="preserve">V tabeli navedite dosežene rezultate (outputs) projekta, h katerim je prispevalo celotno projektno partnerstvo in pri tem uporabite kazalnike rezultatov, kot so opredeljeni v NIP. Najprej navedite rezultat, ki je bil dosežen od začetka obdobja izvajanja projekta do zaključka izbranega obdobja poročanja. Ob njem nato navedite načrtovano ciljno vrednost kazalnika rezultata iz NIP, nato vrednost kazalnika, doseženo v obdobju od začetka izvajanja projekta do začetka izbranega obdobja poročanja, nato vrednost kazalnika, doseženo samo v izbranem obdobju poročanja in v zadnjem stolpcu še skupno doseženo vrednost kazalnika rezultata od začetka izvajanja projekta do zaključka izbranega obdobja poročanja (seštevek vrednosti iz prejšnjih dveh stolpcev). </t>
  </si>
  <si>
    <t xml:space="preserve">Opis izvedenih dejavnosti                                                                                                                                                                                                                (upoštevajte razpoložljivo velikost celice) </t>
  </si>
  <si>
    <t xml:space="preserve">doseženi rezultati projekta                                                                                                                        (naziv rezultata in kazalnika) </t>
  </si>
  <si>
    <t xml:space="preserve"> skupna načrtovana vrednost kazalnika 
(iz NIP)</t>
  </si>
  <si>
    <t>dosežena vrednost kazalnika v obdobju poročanja</t>
  </si>
  <si>
    <t>skupna dosežena vrednost kazalnika do zaključka obdobja poročanja</t>
  </si>
  <si>
    <t xml:space="preserve">4.4 Bilateralno sodelovanje  </t>
  </si>
  <si>
    <t>Navedite prispevek projekta k okrepljenemu bilateralnemu sodelovanju med institucijami iz Slovenije in držav(e) donatoric(e). V tabeli so navedeni standardni bilateralni kazalniki programov. Ob njih navedite, koliko je izvajanje projekta prispevalo k njihovemu doseganju od začetka izvajanja projekta do začetka izbranega obdobja poročanja (dosežena vrednost kazalnika do začetka obdobja poročanja), koliko v izbranem obdobju poročanja (dosežena vrednost kazalnika v obdobju poročanja) in koliko v celotnem dosedanjem obdobju izvajanja projekta (skupna dosežena vrednost kazalnika do zaključka izbranega obdobja poročanja - seštevek vrednosti iz prejšnjih dveh stolpcev). V kolikor vaše bilateralno sodelovanje ni mogoče opisati z izbranim setom programskih bilateralnih kazalnikov, navedite lastne kazalnike v prazne vrstice na dnu tabele. V kolikor izvajanje projekta ni prispevalo k okrepeljenemu bilateralnemu sodelovanju, pustite tabelo prazno.</t>
  </si>
  <si>
    <t>dosežena vrednost kazalnika do začetka obdobja poročanja</t>
  </si>
  <si>
    <t>V primeru, da pri izvajanju projekta prihaja do odstopanj od načrtovanega delovnega, časovnega ali finančnega načrta iz zadnjega potrjenega načrta izvajanja projekta (NIP), opišite odstopanja, pri čemer navedite tudi razloge za njihov nastanek, njihove verjetne posledice in vaše ukrepe za odpravo ali zmanjšanje odstopanj v prihodnje. V kolikor ste sočasno z oddajo vmesnega poročila oddali tudi prošnjo za spremembo projekta ali to nameravate storiti v prihodnje, to navedite.</t>
  </si>
  <si>
    <t xml:space="preserve">4.5 Odstopanja </t>
  </si>
  <si>
    <t xml:space="preserve">Izpolnite </t>
  </si>
  <si>
    <t>Skupni upravičeni stroški 
 PROJEKTA</t>
  </si>
  <si>
    <t>Skupni upravičeni stroški Nosilec projekta</t>
  </si>
  <si>
    <t>Skupni upravičeni stroški Slovenski partner 1</t>
  </si>
  <si>
    <t>Skupni upravičeni stroški Norveški partner</t>
  </si>
  <si>
    <t>Skupni upravičeni stroški Slov Part 2</t>
  </si>
  <si>
    <t>Skupni upravičeni stroški Finančni načrt PARTNERJA 4</t>
  </si>
  <si>
    <t>Skupni upravičeni stroški Finančni načrt PARTNERJA 5</t>
  </si>
  <si>
    <t>Skupni upravičeni stroški Finančni načrt PARTNERJA 6</t>
  </si>
  <si>
    <t>Skupni upravičeni stroški Finančni načrt PARTNERJA 7</t>
  </si>
  <si>
    <t>Skupni upravičeni stroški Finančni načrt PARTNERJA 8</t>
  </si>
  <si>
    <t>Skupni upravičeni stroški Finančni načrt PARTNERJA 9</t>
  </si>
  <si>
    <t>Skupni upravičeni stroški Finančni načrt PARTNERJA 10</t>
  </si>
  <si>
    <t>Skupni upravičeni stroški Finančni načrt PARTNERJA 11</t>
  </si>
  <si>
    <t>Finančni načrt PARTNERJA 12</t>
  </si>
  <si>
    <t>Skupni upravičeni stroški Finančni načrt PARTNERJA 12</t>
  </si>
  <si>
    <t>Finančni načrt PARTNERJA 13</t>
  </si>
  <si>
    <t>Skupni upravičeni stroški Finančni načrt PARTNERJA 13</t>
  </si>
  <si>
    <t>Finančni načrt PARTNERJA 14</t>
  </si>
  <si>
    <t>Skupni upravičeni stroški Finančni načrt PARTNERJA 14</t>
  </si>
  <si>
    <t>Finančni načrt PARTNERJA 15</t>
  </si>
  <si>
    <t>Skupni upravičeni stroški Finančni načrt PARTNERJA 15</t>
  </si>
  <si>
    <t xml:space="preserve">     2.1. Nem. prispevek</t>
  </si>
  <si>
    <t xml:space="preserve">8a. POTRJENI IZDATKI PRETEKLIH OBDOBIJ POROČANJA </t>
  </si>
  <si>
    <t xml:space="preserve">Polja namenjana vnosu s strani kontrolne enote nosilca programa  </t>
  </si>
  <si>
    <t xml:space="preserve">Akronim projekta: </t>
  </si>
  <si>
    <t>1.4 Podatki o odgovorni ali pooblaščeni osebi</t>
  </si>
  <si>
    <t>2.1 Izjava nosilca</t>
  </si>
  <si>
    <t>S podpisom izjave potrjujemo, da dajejo podatki in dokumenti vmesnega poročila z vsemi njegovimi prilogami, natančen opis izvajanja in trenutnega stanja  projekta.</t>
  </si>
  <si>
    <t>2.2 Davek na dodano vrednost, administrativni stroški</t>
  </si>
  <si>
    <t>Naziv nosilca projekta:</t>
  </si>
  <si>
    <t>SKUPAJ (vključno s upoštevanim IN KIND)</t>
  </si>
  <si>
    <t>SKUPAJ  (vključno s upoštevanim  IN-KIND)</t>
  </si>
  <si>
    <t>SKUPAJ  (vključno s upoštevanim IN-KIND)</t>
  </si>
  <si>
    <t>SKUPAJ  (z IN-KIND)</t>
  </si>
  <si>
    <t>Pavšal</t>
  </si>
  <si>
    <t>Posredni admin. stroški</t>
  </si>
  <si>
    <t>Priloga 2 k Sporazumu o partnerstvu</t>
  </si>
  <si>
    <t>FINANČNI NAČRT PO PARTNERJIH</t>
  </si>
  <si>
    <t>Finančni načrt PROJEKTA</t>
  </si>
  <si>
    <t xml:space="preserve">Skupni upravičeni stroški PROJEKTA </t>
  </si>
  <si>
    <t>Finančni načrt NOSILCA PROJEKTA</t>
  </si>
  <si>
    <t>Finančni načrt PARTNERJA 1</t>
  </si>
  <si>
    <t xml:space="preserve">Skupni upravičeni stroški 
PARTNERJA 1 </t>
  </si>
  <si>
    <t>Stopnja posrednih administrativnih stroškov po metodi pavšala: ___ % stroškov osebja partnerja</t>
  </si>
  <si>
    <t>Finančni načrt PARTNERJA 2</t>
  </si>
  <si>
    <t>Finančni načrt PARTNERJA 3</t>
  </si>
  <si>
    <t>Finančni načrt PARTNERJA 4</t>
  </si>
  <si>
    <t xml:space="preserve">Skupni upravičeni stroški 
PARTNERJA 4 </t>
  </si>
  <si>
    <t>Finančni načrt PARTNERJA 5</t>
  </si>
  <si>
    <t>Finančni načrt PARTNERJA 6</t>
  </si>
  <si>
    <t xml:space="preserve">Skupni upravičeni stroški 
PARTNERJA 6 </t>
  </si>
  <si>
    <t>Finančni načrt PARTNERJA 7</t>
  </si>
  <si>
    <t xml:space="preserve">Skupni upravičeni stroški 
PARTNERJA 7 </t>
  </si>
  <si>
    <t>Finančni načrt PARTNERJA 8</t>
  </si>
  <si>
    <t xml:space="preserve">Skupni upravičeni stroški 
PARTNERJA 8 </t>
  </si>
  <si>
    <t>Finančni načrt PARTNERJA 9</t>
  </si>
  <si>
    <t xml:space="preserve">Skupni upravičeni stroški 
PARTNERJA 9 </t>
  </si>
  <si>
    <t>Finančni načrt PARTNERJA 10</t>
  </si>
  <si>
    <t xml:space="preserve">Skupni upravičeni stroški 
PARTNERJA 10 </t>
  </si>
  <si>
    <t>Finančni načrt PARTNERJA 11</t>
  </si>
  <si>
    <t xml:space="preserve">Skupni upravičeni stroški 
PARTNERJA 14 </t>
  </si>
  <si>
    <t>* Nepovratna sredstva so nadalje razdeljena na namenska sredstva finančnega mehanizma (85% nepovratnih sredstev) in nacionalno sofinanciranje (15% nepovratnih sredstev).</t>
  </si>
  <si>
    <t xml:space="preserve">dosežena vrednost kazalnika do začetka obdobja poročanja </t>
  </si>
  <si>
    <t>Nosilec projekta / projektni partner</t>
  </si>
  <si>
    <t xml:space="preserve">Ta polja se izpolnjujejo avtomatsko in so povezana s formulami </t>
  </si>
  <si>
    <t>Vrsta partnerja</t>
  </si>
  <si>
    <t>EGP področja so:</t>
  </si>
  <si>
    <t>NOR področja pa so:</t>
  </si>
  <si>
    <t xml:space="preserve">Deleži izplačila nepovratnih sredstev sofinanciranja projekta so  opredeljeni v pogodbi o projektu. </t>
  </si>
  <si>
    <t xml:space="preserve">Projekt  </t>
  </si>
  <si>
    <t>Stroškovno mesto</t>
  </si>
  <si>
    <t>ROUND na 4</t>
  </si>
  <si>
    <t>TRUNC na 4</t>
  </si>
  <si>
    <t>Program Finančnega mehanizma EGP 2009-2014</t>
  </si>
  <si>
    <t>11978(ka5a5)</t>
  </si>
  <si>
    <t xml:space="preserve">DRE  </t>
  </si>
  <si>
    <t>Zahtevan znesek brez DDV</t>
  </si>
  <si>
    <t>TEKOČI TRANSFER</t>
  </si>
  <si>
    <t>INVESTICIJSKI TRANSFER</t>
  </si>
  <si>
    <t>Pregled po transferji</t>
  </si>
  <si>
    <r>
      <t>3. Zadržani znesek</t>
    </r>
    <r>
      <rPr>
        <b/>
        <sz val="8"/>
        <rFont val="Calibri"/>
        <family val="2"/>
        <charset val="238"/>
        <scheme val="minor"/>
      </rPr>
      <t xml:space="preserve"> </t>
    </r>
    <r>
      <rPr>
        <sz val="8"/>
        <rFont val="Calibri"/>
        <family val="2"/>
        <charset val="238"/>
      </rPr>
      <t>(izračunan od % nepovratnih sredstev)</t>
    </r>
  </si>
  <si>
    <t xml:space="preserve">POPRAVKI: </t>
  </si>
  <si>
    <t>pravilono vleče pavšal,</t>
  </si>
  <si>
    <t>dodani transferji</t>
  </si>
  <si>
    <t>ključ pravilno vleče</t>
  </si>
  <si>
    <t>n</t>
  </si>
  <si>
    <t>NEPOVR. SRED.</t>
  </si>
  <si>
    <t>LAST. UDELEŽBA</t>
  </si>
  <si>
    <t xml:space="preserve">  6.1 Nacionalna sredstva </t>
  </si>
  <si>
    <r>
      <t xml:space="preserve">5. INVESTICIJSKI TRANSFER ZA IZPLAČILO </t>
    </r>
    <r>
      <rPr>
        <sz val="8"/>
        <rFont val="Calibri"/>
        <family val="2"/>
        <charset val="238"/>
        <scheme val="minor"/>
      </rPr>
      <t>(od nepovratnih sredstev brez zadržanih sredstev)</t>
    </r>
  </si>
  <si>
    <r>
      <t>6. TEKOČI TRANSFER ZA IZPLAČILO</t>
    </r>
    <r>
      <rPr>
        <sz val="9"/>
        <rFont val="Calibri"/>
        <family val="2"/>
        <charset val="238"/>
        <scheme val="minor"/>
      </rPr>
      <t xml:space="preserve"> (nepovratnih sredstev brez zadržanih sredstev)</t>
    </r>
  </si>
  <si>
    <t>projekt je v celotnem obdobju izvajanja dosegel vsaj en skupen rezultat (partnerja iz Slovenije in iz države donatorice sta profesionalno vključena v načrtovanje in implementacijo in imata zasluge za dosežene rezultate). Možni vrednosti: 0 - ni dosegel, 1 - je dosegel.</t>
  </si>
  <si>
    <t>število žensk, vključenih v izmenjavo obiskov med R Slovenijo in državo donatorico</t>
  </si>
  <si>
    <t>število moških, vključenih v izmenjavo obiskov med R Slovenijo in državo donatorico</t>
  </si>
  <si>
    <t>število evropskih in mednarodnih mrež, kjer projektni in programski partnerji nastopajo skupaj</t>
  </si>
  <si>
    <t>število skupnih (bilateralnih) člankov, ki so jih napisale osebe iz slovenske institucije in iz institucije iz države donatorice, ki so bili objavljeni v nacionalnih ali mednarodnih publikacijah in ki so rezultat projekta, ki ga financira program.</t>
  </si>
  <si>
    <t>število skupnih (bilateralnih) znanstvenih člankov, ki jih napišejo raziskovalci iz vsaj ene države donatorice in Slovenije, objavljenih v nacionalnih ali mednarodnih znanstvenih publikacijah, ki so rezultat projekta, ki ga financira program</t>
  </si>
  <si>
    <t>število člankov, objavljenih v eni državi, o drugi državi partnerici</t>
  </si>
  <si>
    <t>število novih tehnologij / novih praks, vključno z IT sistemi, sprejetimi v Sloveniji, ki so rezultat prenosa znanja s strani partnerja iz države donatorice</t>
  </si>
  <si>
    <t>število skupnih sektorskih pobud v državi upravičenki ali državi donatorici, ki presega raven programa</t>
  </si>
  <si>
    <t>število vzpostavljenih in operativnih strokovnih mrež med institucijami iz Slovenije in države donatorice</t>
  </si>
  <si>
    <t xml:space="preserve">  5.1 Namenska sredstva NOR FM/ EGP FM</t>
  </si>
  <si>
    <t xml:space="preserve">  5.2 Nacionalna sredstva </t>
  </si>
  <si>
    <t xml:space="preserve">  6.1 Namenska sredstva NOR FM/ EGP FM</t>
  </si>
  <si>
    <t>Stopnja posrednih administrativnih stroškov po metodi pavšala: ___ % stroškov osebja nosilca projekta</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</si>
</sst>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 #,##0.00\ &quot;€&quot;_-;\-* #,##0.00\ &quot;€&quot;_-;_-* &quot;-&quot;??\ &quot;€&quot;_-;_-@_-"/>
    <numFmt numFmtId="164" formatCode="d/m/yyyy;@"/>
    <numFmt numFmtId="165" formatCode="#,##0.00\ [$EUR]"/>
    <numFmt numFmtId="166" formatCode="#,##0_ ;\-#,##0\ "/>
    <numFmt numFmtId="167" formatCode="#,##0.00\ &quot;€&quot;"/>
    <numFmt numFmtId="168" formatCode="0.000%"/>
    <numFmt numFmtId="169" formatCode="0.0000"/>
    <numFmt numFmtId="170" formatCode="0.0000%"/>
    <numFmt numFmtId="171" formatCode="0.00000"/>
  </numFmts>
  <fonts count="129" x14ac:knownFonts="1">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8"/>
      <name val="Arial CE"/>
      <charset val="238"/>
    </font>
    <font>
      <sz val="8"/>
      <color indexed="81"/>
      <name val="Tahoma"/>
      <family val="2"/>
      <charset val="238"/>
    </font>
    <font>
      <sz val="8"/>
      <color indexed="81"/>
      <name val="Tahoma"/>
      <family val="2"/>
    </font>
    <font>
      <sz val="10"/>
      <name val="Century Gothic"/>
      <family val="2"/>
      <charset val="238"/>
    </font>
    <font>
      <sz val="12"/>
      <name val="Arial CE"/>
      <charset val="238"/>
    </font>
    <font>
      <b/>
      <sz val="10"/>
      <name val="Arial CE"/>
      <charset val="238"/>
    </font>
    <font>
      <sz val="10"/>
      <name val="Arial"/>
      <family val="2"/>
      <charset val="238"/>
    </font>
    <font>
      <sz val="12"/>
      <name val="Arial"/>
      <family val="2"/>
      <charset val="238"/>
    </font>
    <font>
      <sz val="12"/>
      <name val="Arial"/>
      <family val="2"/>
    </font>
    <font>
      <b/>
      <sz val="10"/>
      <name val="Arial"/>
      <family val="2"/>
      <charset val="238"/>
    </font>
    <font>
      <b/>
      <sz val="12"/>
      <name val="Arial"/>
      <family val="2"/>
      <charset val="238"/>
    </font>
    <font>
      <i/>
      <sz val="10"/>
      <name val="Arial"/>
      <family val="2"/>
      <charset val="238"/>
    </font>
    <font>
      <sz val="11"/>
      <name val="Arial CE"/>
      <charset val="238"/>
    </font>
    <font>
      <sz val="11"/>
      <name val="Calibri"/>
      <family val="2"/>
      <charset val="238"/>
    </font>
    <font>
      <i/>
      <sz val="10"/>
      <name val="Calibri"/>
      <family val="2"/>
      <charset val="238"/>
    </font>
    <font>
      <i/>
      <sz val="8"/>
      <name val="Calibri"/>
      <family val="2"/>
      <charset val="238"/>
    </font>
    <font>
      <sz val="11"/>
      <color theme="1"/>
      <name val="Calibri"/>
      <family val="2"/>
      <charset val="238"/>
      <scheme val="minor"/>
    </font>
    <font>
      <sz val="11"/>
      <name val="Calibri"/>
      <family val="2"/>
      <charset val="238"/>
      <scheme val="minor"/>
    </font>
    <font>
      <b/>
      <sz val="11"/>
      <color rgb="FF3F3F3F"/>
      <name val="Calibri"/>
      <family val="2"/>
      <charset val="238"/>
      <scheme val="minor"/>
    </font>
    <font>
      <b/>
      <sz val="18"/>
      <color theme="3"/>
      <name val="Cambria"/>
      <family val="2"/>
      <charset val="238"/>
      <scheme val="major"/>
    </font>
    <font>
      <b/>
      <sz val="11"/>
      <color theme="3"/>
      <name val="Calibri"/>
      <family val="2"/>
      <charset val="238"/>
      <scheme val="minor"/>
    </font>
    <font>
      <sz val="11"/>
      <color rgb="FFFF0000"/>
      <name val="Calibri"/>
      <family val="2"/>
      <charset val="238"/>
      <scheme val="minor"/>
    </font>
    <font>
      <b/>
      <sz val="11"/>
      <color theme="1"/>
      <name val="Calibri"/>
      <family val="2"/>
      <charset val="238"/>
      <scheme val="minor"/>
    </font>
    <font>
      <b/>
      <sz val="10"/>
      <name val="Calibri"/>
      <family val="2"/>
      <charset val="238"/>
      <scheme val="minor"/>
    </font>
    <font>
      <b/>
      <sz val="12"/>
      <name val="Calibri"/>
      <family val="2"/>
      <charset val="238"/>
      <scheme val="minor"/>
    </font>
    <font>
      <sz val="10"/>
      <name val="Calibri"/>
      <family val="2"/>
      <charset val="238"/>
      <scheme val="minor"/>
    </font>
    <font>
      <b/>
      <sz val="14"/>
      <name val="Calibri"/>
      <family val="2"/>
      <charset val="238"/>
      <scheme val="minor"/>
    </font>
    <font>
      <sz val="12"/>
      <name val="Calibri"/>
      <family val="2"/>
      <charset val="238"/>
      <scheme val="minor"/>
    </font>
    <font>
      <b/>
      <sz val="14"/>
      <color theme="3"/>
      <name val="Arial"/>
      <family val="2"/>
      <charset val="238"/>
    </font>
    <font>
      <b/>
      <sz val="16"/>
      <color theme="3" tint="-0.249977111117893"/>
      <name val="Arial"/>
      <family val="2"/>
      <charset val="238"/>
    </font>
    <font>
      <b/>
      <sz val="10"/>
      <color theme="3"/>
      <name val="Arial"/>
      <family val="2"/>
      <charset val="238"/>
    </font>
    <font>
      <b/>
      <sz val="12"/>
      <color theme="3" tint="-0.249977111117893"/>
      <name val="Arial"/>
      <family val="2"/>
      <charset val="238"/>
    </font>
    <font>
      <sz val="18"/>
      <color theme="1"/>
      <name val="Calibri"/>
      <family val="2"/>
      <charset val="238"/>
      <scheme val="minor"/>
    </font>
    <font>
      <b/>
      <sz val="18"/>
      <name val="Calibri"/>
      <family val="2"/>
      <charset val="238"/>
      <scheme val="minor"/>
    </font>
    <font>
      <b/>
      <sz val="20"/>
      <name val="Calibri"/>
      <family val="2"/>
      <charset val="238"/>
      <scheme val="minor"/>
    </font>
    <font>
      <b/>
      <i/>
      <sz val="11"/>
      <name val="Calibri"/>
      <family val="2"/>
      <charset val="238"/>
    </font>
    <font>
      <b/>
      <sz val="11"/>
      <name val="Calibri"/>
      <family val="2"/>
      <charset val="238"/>
    </font>
    <font>
      <i/>
      <sz val="12"/>
      <color theme="0" tint="-0.499984740745262"/>
      <name val="Calibri"/>
      <family val="2"/>
      <charset val="238"/>
    </font>
    <font>
      <b/>
      <sz val="16"/>
      <name val="Calibri"/>
      <family val="2"/>
      <charset val="238"/>
    </font>
    <font>
      <b/>
      <sz val="14"/>
      <name val="Arial CE"/>
      <charset val="238"/>
    </font>
    <font>
      <b/>
      <sz val="12"/>
      <name val="Arial CE"/>
      <charset val="238"/>
    </font>
    <font>
      <sz val="9"/>
      <color indexed="81"/>
      <name val="Tahoma"/>
      <family val="2"/>
      <charset val="238"/>
    </font>
    <font>
      <b/>
      <sz val="9"/>
      <color indexed="81"/>
      <name val="Tahoma"/>
      <family val="2"/>
      <charset val="238"/>
    </font>
    <font>
      <sz val="18"/>
      <name val="Arial CE"/>
      <charset val="238"/>
    </font>
    <font>
      <b/>
      <u/>
      <sz val="20"/>
      <name val="Arial CE"/>
      <charset val="238"/>
    </font>
    <font>
      <b/>
      <u/>
      <sz val="16"/>
      <name val="Calibri"/>
      <family val="2"/>
      <charset val="238"/>
    </font>
    <font>
      <b/>
      <sz val="11"/>
      <color theme="1"/>
      <name val="Calibri"/>
      <family val="2"/>
      <scheme val="minor"/>
    </font>
    <font>
      <b/>
      <i/>
      <sz val="11"/>
      <name val="Calibri"/>
      <family val="2"/>
    </font>
    <font>
      <b/>
      <sz val="36"/>
      <name val="Arial CE"/>
      <charset val="238"/>
    </font>
    <font>
      <b/>
      <u/>
      <sz val="36"/>
      <name val="Arial CE"/>
      <charset val="238"/>
    </font>
    <font>
      <sz val="10"/>
      <color indexed="9"/>
      <name val="Calibri"/>
      <family val="2"/>
      <charset val="238"/>
      <scheme val="minor"/>
    </font>
    <font>
      <sz val="10"/>
      <color rgb="FFFF0000"/>
      <name val="Calibri"/>
      <family val="2"/>
      <charset val="238"/>
      <scheme val="minor"/>
    </font>
    <font>
      <b/>
      <sz val="11"/>
      <color rgb="FFFF0000"/>
      <name val="Calibri"/>
      <family val="2"/>
      <charset val="238"/>
      <scheme val="minor"/>
    </font>
    <font>
      <sz val="10"/>
      <color rgb="FFFF0000"/>
      <name val="Arial CE"/>
      <charset val="238"/>
    </font>
    <font>
      <b/>
      <sz val="24"/>
      <name val="Arial CE"/>
      <charset val="238"/>
    </font>
    <font>
      <sz val="24"/>
      <name val="Arial CE"/>
      <charset val="238"/>
    </font>
    <font>
      <b/>
      <sz val="16"/>
      <name val="Arial CE"/>
      <charset val="238"/>
    </font>
    <font>
      <b/>
      <sz val="18"/>
      <name val="Arial CE"/>
      <charset val="238"/>
    </font>
    <font>
      <sz val="20"/>
      <name val="Arial CE"/>
      <charset val="238"/>
    </font>
    <font>
      <sz val="20"/>
      <name val="Calibri"/>
      <family val="2"/>
      <charset val="238"/>
      <scheme val="minor"/>
    </font>
    <font>
      <b/>
      <sz val="20"/>
      <name val="Arial CE"/>
      <charset val="238"/>
    </font>
    <font>
      <b/>
      <sz val="36"/>
      <color theme="1"/>
      <name val="Calibri"/>
      <family val="2"/>
      <charset val="238"/>
      <scheme val="minor"/>
    </font>
    <font>
      <b/>
      <sz val="14"/>
      <color theme="3"/>
      <name val="Calibri"/>
      <family val="2"/>
      <charset val="238"/>
      <scheme val="minor"/>
    </font>
    <font>
      <b/>
      <sz val="12"/>
      <color rgb="FFC00000"/>
      <name val="Calibri"/>
      <family val="2"/>
      <charset val="238"/>
      <scheme val="minor"/>
    </font>
    <font>
      <b/>
      <sz val="16"/>
      <color rgb="FFC00000"/>
      <name val="Calibri"/>
      <family val="2"/>
      <charset val="238"/>
      <scheme val="minor"/>
    </font>
    <font>
      <sz val="12"/>
      <color rgb="FF002060"/>
      <name val="Arial"/>
      <family val="2"/>
      <charset val="238"/>
    </font>
    <font>
      <sz val="12"/>
      <color rgb="FFC00000"/>
      <name val="Calibri"/>
      <family val="2"/>
      <charset val="238"/>
      <scheme val="minor"/>
    </font>
    <font>
      <b/>
      <sz val="12"/>
      <color theme="4" tint="-0.499984740745262"/>
      <name val="Calibri"/>
      <family val="2"/>
      <charset val="238"/>
      <scheme val="minor"/>
    </font>
    <font>
      <b/>
      <sz val="12"/>
      <color theme="3" tint="-0.249977111117893"/>
      <name val="Calibri"/>
      <family val="2"/>
      <charset val="238"/>
      <scheme val="minor"/>
    </font>
    <font>
      <b/>
      <sz val="10"/>
      <color theme="3" tint="-0.249977111117893"/>
      <name val="Calibri"/>
      <family val="2"/>
      <charset val="238"/>
      <scheme val="minor"/>
    </font>
    <font>
      <b/>
      <sz val="9"/>
      <color theme="3" tint="-0.249977111117893"/>
      <name val="Calibri"/>
      <family val="2"/>
      <charset val="238"/>
    </font>
    <font>
      <sz val="12"/>
      <color theme="3" tint="-0.249977111117893"/>
      <name val="Calibri"/>
      <family val="2"/>
      <charset val="238"/>
      <scheme val="minor"/>
    </font>
    <font>
      <b/>
      <sz val="11"/>
      <color theme="3" tint="-0.249977111117893"/>
      <name val="Calibri"/>
      <family val="2"/>
      <charset val="238"/>
      <scheme val="minor"/>
    </font>
    <font>
      <b/>
      <sz val="11"/>
      <color theme="3" tint="-0.249977111117893"/>
      <name val="Arial CE"/>
      <charset val="238"/>
    </font>
    <font>
      <sz val="8"/>
      <color theme="3" tint="-0.249977111117893"/>
      <name val="Calibri"/>
      <family val="2"/>
      <charset val="238"/>
      <scheme val="minor"/>
    </font>
    <font>
      <b/>
      <sz val="12"/>
      <color rgb="FF002060"/>
      <name val="Calibri"/>
      <family val="2"/>
      <charset val="238"/>
      <scheme val="minor"/>
    </font>
    <font>
      <b/>
      <sz val="24"/>
      <color rgb="FFC00000"/>
      <name val="Calibri"/>
      <family val="2"/>
      <charset val="238"/>
      <scheme val="minor"/>
    </font>
    <font>
      <sz val="24"/>
      <color rgb="FFC00000"/>
      <name val="Calibri"/>
      <family val="2"/>
      <charset val="238"/>
      <scheme val="minor"/>
    </font>
    <font>
      <b/>
      <sz val="8"/>
      <color theme="3" tint="-0.249977111117893"/>
      <name val="Calibri"/>
      <family val="2"/>
      <charset val="238"/>
      <scheme val="minor"/>
    </font>
    <font>
      <sz val="8"/>
      <name val="Calibri"/>
      <family val="2"/>
      <charset val="238"/>
      <scheme val="minor"/>
    </font>
    <font>
      <b/>
      <sz val="20"/>
      <color rgb="FFC00000"/>
      <name val="Calibri"/>
      <family val="2"/>
      <charset val="238"/>
      <scheme val="minor"/>
    </font>
    <font>
      <sz val="20"/>
      <color rgb="FFC00000"/>
      <name val="Calibri"/>
      <family val="2"/>
      <charset val="238"/>
      <scheme val="minor"/>
    </font>
    <font>
      <i/>
      <sz val="10"/>
      <name val="Calibri"/>
      <family val="2"/>
      <charset val="238"/>
      <scheme val="minor"/>
    </font>
    <font>
      <i/>
      <sz val="10"/>
      <name val="Arial CE"/>
      <charset val="238"/>
    </font>
    <font>
      <b/>
      <sz val="10"/>
      <color rgb="FFC00000"/>
      <name val="Calibri"/>
      <family val="2"/>
      <charset val="238"/>
      <scheme val="minor"/>
    </font>
    <font>
      <b/>
      <sz val="10"/>
      <color rgb="FFC00000"/>
      <name val="Arial CE"/>
      <charset val="238"/>
    </font>
    <font>
      <sz val="10"/>
      <color theme="3" tint="-0.249977111117893"/>
      <name val="Calibri"/>
      <family val="2"/>
      <charset val="238"/>
      <scheme val="minor"/>
    </font>
    <font>
      <sz val="10"/>
      <color theme="3" tint="-0.249977111117893"/>
      <name val="Arial CE"/>
      <charset val="238"/>
    </font>
    <font>
      <b/>
      <sz val="10"/>
      <color theme="3" tint="-0.249977111117893"/>
      <name val="Arial CE"/>
      <charset val="238"/>
    </font>
    <font>
      <sz val="10"/>
      <color rgb="FFC00000"/>
      <name val="Arial CE"/>
      <charset val="238"/>
    </font>
    <font>
      <i/>
      <sz val="10"/>
      <color rgb="FFC00000"/>
      <name val="Calibri"/>
      <family val="2"/>
      <charset val="238"/>
      <scheme val="minor"/>
    </font>
    <font>
      <sz val="11"/>
      <color rgb="FFC00000"/>
      <name val="Calibri"/>
      <family val="2"/>
      <charset val="238"/>
      <scheme val="minor"/>
    </font>
    <font>
      <sz val="12"/>
      <color rgb="FFC00000"/>
      <name val="Arial CE"/>
      <charset val="238"/>
    </font>
    <font>
      <sz val="10"/>
      <name val="Calibri"/>
      <family val="2"/>
      <charset val="238"/>
    </font>
    <font>
      <u/>
      <sz val="10"/>
      <color theme="10"/>
      <name val="Arial CE"/>
      <charset val="238"/>
    </font>
    <font>
      <sz val="18"/>
      <color theme="1"/>
      <name val="Calibri"/>
      <family val="2"/>
      <scheme val="minor"/>
    </font>
    <font>
      <b/>
      <sz val="18"/>
      <name val="Calibri"/>
      <family val="2"/>
      <scheme val="minor"/>
    </font>
    <font>
      <b/>
      <sz val="18"/>
      <color theme="1"/>
      <name val="Calibri"/>
      <family val="2"/>
      <scheme val="minor"/>
    </font>
    <font>
      <b/>
      <sz val="25"/>
      <name val="Calibri"/>
      <family val="2"/>
      <scheme val="minor"/>
    </font>
    <font>
      <b/>
      <sz val="20"/>
      <name val="Calibri"/>
      <family val="2"/>
      <scheme val="minor"/>
    </font>
    <font>
      <b/>
      <sz val="14"/>
      <name val="Calibri"/>
      <family val="2"/>
    </font>
    <font>
      <b/>
      <sz val="18"/>
      <name val="Calibri"/>
      <family val="2"/>
    </font>
    <font>
      <sz val="11"/>
      <color rgb="FFFF0000"/>
      <name val="Calibri"/>
      <family val="2"/>
      <scheme val="minor"/>
    </font>
    <font>
      <sz val="11"/>
      <name val="Calibri"/>
      <family val="2"/>
    </font>
    <font>
      <i/>
      <sz val="8"/>
      <name val="Calibri"/>
      <family val="2"/>
    </font>
    <font>
      <b/>
      <sz val="11"/>
      <name val="Calibri"/>
      <family val="2"/>
    </font>
    <font>
      <i/>
      <sz val="12"/>
      <color theme="0" tint="-0.499984740745262"/>
      <name val="Calibri"/>
      <family val="2"/>
    </font>
    <font>
      <sz val="11"/>
      <color theme="1"/>
      <name val="Calibri"/>
      <family val="2"/>
      <scheme val="minor"/>
    </font>
    <font>
      <sz val="11"/>
      <name val="Calibri"/>
      <family val="2"/>
      <scheme val="minor"/>
    </font>
    <font>
      <b/>
      <sz val="11"/>
      <color rgb="FF3F3F3F"/>
      <name val="Calibri"/>
      <family val="2"/>
      <scheme val="minor"/>
    </font>
    <font>
      <b/>
      <sz val="16"/>
      <name val="Calibri"/>
      <family val="2"/>
    </font>
    <font>
      <i/>
      <sz val="10"/>
      <name val="Calibri"/>
      <family val="2"/>
    </font>
    <font>
      <sz val="10"/>
      <color theme="3" tint="0.59999389629810485"/>
      <name val="Arial CE"/>
      <charset val="238"/>
    </font>
    <font>
      <sz val="10"/>
      <color theme="0"/>
      <name val="Arial CE"/>
      <charset val="238"/>
    </font>
    <font>
      <sz val="9"/>
      <name val="Calibri"/>
      <family val="2"/>
      <charset val="238"/>
      <scheme val="minor"/>
    </font>
    <font>
      <b/>
      <sz val="8"/>
      <name val="Calibri"/>
      <family val="2"/>
      <charset val="238"/>
      <scheme val="minor"/>
    </font>
    <font>
      <sz val="8"/>
      <name val="Calibri"/>
      <family val="2"/>
      <charset val="238"/>
    </font>
  </fonts>
  <fills count="28">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2"/>
        <bgColor indexed="64"/>
      </patternFill>
    </fill>
    <fill>
      <patternFill patternType="solid">
        <fgColor indexed="65"/>
        <bgColor indexed="64"/>
      </patternFill>
    </fill>
    <fill>
      <patternFill patternType="solid">
        <fgColor rgb="FFBFBFBF"/>
        <bgColor indexed="64"/>
      </patternFill>
    </fill>
    <fill>
      <patternFill patternType="solid">
        <fgColor rgb="FFF2F2F2"/>
      </patternFill>
    </fill>
    <fill>
      <patternFill patternType="solid">
        <fgColor theme="3" tint="0.59996337778862885"/>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indexed="9"/>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2F2F2"/>
        <bgColor rgb="FF000000"/>
      </patternFill>
    </fill>
  </fills>
  <borders count="92">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rgb="FF3F3F3F"/>
      </left>
      <right style="thin">
        <color rgb="FF3F3F3F"/>
      </right>
      <top style="thin">
        <color rgb="FF3F3F3F"/>
      </top>
      <bottom style="thin">
        <color rgb="FF3F3F3F"/>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style="thin">
        <color indexed="64"/>
      </right>
      <top/>
      <bottom/>
      <diagonal/>
    </border>
    <border>
      <left style="thin">
        <color indexed="64"/>
      </left>
      <right style="thin">
        <color indexed="64"/>
      </right>
      <top style="thin">
        <color rgb="FF3F3F3F"/>
      </top>
      <bottom style="thin">
        <color rgb="FF3F3F3F"/>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rgb="FF3F3F3F"/>
      </top>
      <bottom style="thin">
        <color rgb="FF3F3F3F"/>
      </bottom>
      <diagonal/>
    </border>
    <border>
      <left/>
      <right style="thick">
        <color auto="1"/>
      </right>
      <top/>
      <bottom/>
      <diagonal/>
    </border>
    <border>
      <left style="thin">
        <color indexed="64"/>
      </left>
      <right style="thick">
        <color auto="1"/>
      </right>
      <top style="thin">
        <color indexed="64"/>
      </top>
      <bottom style="thin">
        <color indexed="64"/>
      </bottom>
      <diagonal/>
    </border>
    <border>
      <left style="thin">
        <color indexed="64"/>
      </left>
      <right style="thick">
        <color auto="1"/>
      </right>
      <top style="thin">
        <color rgb="FF3F3F3F"/>
      </top>
      <bottom style="thin">
        <color rgb="FF3F3F3F"/>
      </bottom>
      <diagonal/>
    </border>
    <border>
      <left/>
      <right style="thick">
        <color auto="1"/>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bottom/>
      <diagonal/>
    </border>
    <border>
      <left/>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style="double">
        <color indexed="64"/>
      </left>
      <right style="thin">
        <color indexed="64"/>
      </right>
      <top style="thin">
        <color indexed="64"/>
      </top>
      <bottom style="thin">
        <color indexed="64"/>
      </bottom>
      <diagonal/>
    </border>
    <border>
      <left/>
      <right style="double">
        <color indexed="64"/>
      </right>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double">
        <color indexed="64"/>
      </left>
      <right style="thin">
        <color indexed="64"/>
      </right>
      <top/>
      <bottom style="thin">
        <color indexed="64"/>
      </bottom>
      <diagonal/>
    </border>
    <border>
      <left/>
      <right/>
      <top/>
      <bottom style="thick">
        <color indexed="64"/>
      </bottom>
      <diagonal/>
    </border>
    <border>
      <left style="thin">
        <color indexed="64"/>
      </left>
      <right/>
      <top/>
      <bottom style="thick">
        <color indexed="64"/>
      </bottom>
      <diagonal/>
    </border>
    <border>
      <left/>
      <right style="thick">
        <color auto="1"/>
      </right>
      <top/>
      <bottom style="thick">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s>
  <cellStyleXfs count="16">
    <xf numFmtId="0" fontId="0" fillId="0" borderId="0"/>
    <xf numFmtId="44" fontId="29" fillId="6" borderId="1" applyNumberFormat="0" applyFont="0" applyBorder="0" applyAlignment="0">
      <alignment horizontal="left" vertical="center" wrapText="1"/>
    </xf>
    <xf numFmtId="0" fontId="30" fillId="7" borderId="18"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28" fillId="0" borderId="0"/>
    <xf numFmtId="0" fontId="29" fillId="8" borderId="2" applyNumberFormat="0" applyBorder="0" applyAlignment="0">
      <protection locked="0"/>
    </xf>
    <xf numFmtId="9" fontId="11" fillId="0" borderId="0" applyFont="0" applyFill="0" applyBorder="0" applyAlignment="0" applyProtection="0"/>
    <xf numFmtId="9" fontId="28" fillId="0" borderId="0" applyFont="0" applyFill="0" applyBorder="0" applyAlignment="0" applyProtection="0"/>
    <xf numFmtId="44" fontId="28" fillId="0" borderId="0" applyFont="0" applyFill="0" applyBorder="0" applyAlignment="0" applyProtection="0"/>
    <xf numFmtId="44" fontId="11" fillId="0" borderId="0" applyFont="0" applyFill="0" applyBorder="0" applyAlignment="0" applyProtection="0"/>
    <xf numFmtId="0" fontId="7" fillId="0" borderId="0"/>
    <xf numFmtId="0" fontId="3" fillId="0" borderId="0"/>
    <xf numFmtId="44" fontId="3" fillId="0" borderId="0" applyFont="0" applyFill="0" applyBorder="0" applyAlignment="0" applyProtection="0"/>
    <xf numFmtId="0" fontId="106" fillId="0" borderId="0" applyNumberFormat="0" applyFill="0" applyBorder="0" applyAlignment="0" applyProtection="0"/>
    <xf numFmtId="0" fontId="1" fillId="0" borderId="0"/>
  </cellStyleXfs>
  <cellXfs count="1217">
    <xf numFmtId="0" fontId="0" fillId="0" borderId="0" xfId="0"/>
    <xf numFmtId="0" fontId="15" fillId="0" borderId="0" xfId="0" applyFont="1" applyAlignment="1" applyProtection="1">
      <alignment vertical="center"/>
      <protection hidden="1"/>
    </xf>
    <xf numFmtId="0" fontId="37" fillId="0" borderId="0" xfId="0" applyFont="1" applyAlignment="1" applyProtection="1">
      <alignment vertical="center"/>
      <protection hidden="1"/>
    </xf>
    <xf numFmtId="0" fontId="37" fillId="0" borderId="0" xfId="0" applyFont="1" applyBorder="1" applyAlignment="1" applyProtection="1">
      <alignment vertical="center"/>
      <protection hidden="1"/>
    </xf>
    <xf numFmtId="0" fontId="37" fillId="0" borderId="0" xfId="0" applyFont="1" applyBorder="1" applyAlignment="1" applyProtection="1">
      <alignment vertical="center" wrapText="1"/>
      <protection hidden="1"/>
    </xf>
    <xf numFmtId="0" fontId="37" fillId="0" borderId="0" xfId="0" applyFont="1" applyFill="1" applyBorder="1" applyAlignment="1" applyProtection="1">
      <alignment vertical="center"/>
      <protection hidden="1"/>
    </xf>
    <xf numFmtId="0" fontId="37" fillId="0" borderId="0" xfId="0" applyFont="1" applyAlignment="1" applyProtection="1">
      <protection hidden="1"/>
    </xf>
    <xf numFmtId="0" fontId="37" fillId="0" borderId="0" xfId="0" applyNumberFormat="1" applyFont="1" applyBorder="1" applyAlignment="1" applyProtection="1">
      <alignment horizontal="center" vertical="center" wrapText="1"/>
      <protection hidden="1"/>
    </xf>
    <xf numFmtId="0" fontId="37" fillId="0" borderId="0" xfId="0" applyFont="1" applyFill="1" applyBorder="1" applyAlignment="1" applyProtection="1">
      <alignment horizontal="center" vertical="center" wrapText="1"/>
      <protection hidden="1"/>
    </xf>
    <xf numFmtId="0" fontId="37" fillId="0" borderId="0" xfId="0" applyFont="1" applyFill="1" applyBorder="1" applyAlignment="1" applyProtection="1">
      <alignment horizontal="left" vertical="center" wrapText="1"/>
      <protection hidden="1"/>
    </xf>
    <xf numFmtId="49" fontId="37" fillId="0" borderId="0" xfId="0" applyNumberFormat="1" applyFont="1" applyFill="1" applyBorder="1" applyAlignment="1" applyProtection="1">
      <alignment horizontal="center" vertical="center" wrapText="1"/>
      <protection hidden="1"/>
    </xf>
    <xf numFmtId="4" fontId="37" fillId="0" borderId="0" xfId="0" applyNumberFormat="1" applyFont="1" applyFill="1" applyBorder="1" applyAlignment="1" applyProtection="1">
      <alignment horizontal="center" vertical="center" wrapText="1"/>
      <protection hidden="1"/>
    </xf>
    <xf numFmtId="4" fontId="37" fillId="0" borderId="0" xfId="0" applyNumberFormat="1" applyFont="1" applyFill="1" applyBorder="1" applyAlignment="1" applyProtection="1">
      <alignment horizontal="right" vertical="center" wrapText="1"/>
      <protection hidden="1"/>
    </xf>
    <xf numFmtId="0" fontId="37" fillId="0" borderId="0" xfId="0" applyNumberFormat="1" applyFont="1" applyBorder="1" applyAlignment="1" applyProtection="1">
      <alignment horizontal="center" vertical="center" textRotation="90" wrapText="1"/>
      <protection hidden="1"/>
    </xf>
    <xf numFmtId="4" fontId="37" fillId="2" borderId="1" xfId="0" applyNumberFormat="1" applyFont="1" applyFill="1" applyBorder="1" applyAlignment="1" applyProtection="1">
      <alignment horizontal="right" vertical="center" wrapText="1"/>
      <protection hidden="1"/>
    </xf>
    <xf numFmtId="4" fontId="37" fillId="0" borderId="0" xfId="0" applyNumberFormat="1" applyFont="1" applyBorder="1" applyAlignment="1" applyProtection="1">
      <alignment horizontal="right" vertical="center" wrapText="1"/>
      <protection hidden="1"/>
    </xf>
    <xf numFmtId="0" fontId="37" fillId="0" borderId="0" xfId="0" applyFont="1" applyBorder="1" applyAlignment="1" applyProtection="1">
      <alignment horizontal="center" vertical="center" wrapText="1"/>
      <protection hidden="1"/>
    </xf>
    <xf numFmtId="0" fontId="37" fillId="0" borderId="0" xfId="0" applyFont="1" applyBorder="1" applyAlignment="1" applyProtection="1">
      <alignment horizontal="left" vertical="center" wrapText="1"/>
      <protection hidden="1"/>
    </xf>
    <xf numFmtId="49" fontId="37" fillId="0" borderId="0" xfId="0" applyNumberFormat="1" applyFont="1" applyBorder="1" applyAlignment="1" applyProtection="1">
      <alignment horizontal="center" vertical="center" wrapText="1"/>
      <protection hidden="1"/>
    </xf>
    <xf numFmtId="4" fontId="37" fillId="0" borderId="0" xfId="0" applyNumberFormat="1" applyFont="1" applyBorder="1" applyAlignment="1" applyProtection="1">
      <alignment horizontal="center" vertical="center" wrapText="1"/>
      <protection hidden="1"/>
    </xf>
    <xf numFmtId="0" fontId="37" fillId="9" borderId="0" xfId="0" applyFont="1" applyFill="1" applyAlignment="1" applyProtection="1">
      <alignment vertical="center"/>
      <protection hidden="1"/>
    </xf>
    <xf numFmtId="0" fontId="37" fillId="5" borderId="0" xfId="0" applyFont="1" applyFill="1" applyAlignment="1" applyProtection="1">
      <alignment vertical="center"/>
      <protection hidden="1"/>
    </xf>
    <xf numFmtId="0" fontId="37" fillId="0" borderId="0" xfId="0" applyFont="1" applyFill="1" applyAlignment="1" applyProtection="1">
      <alignment vertical="center"/>
      <protection hidden="1"/>
    </xf>
    <xf numFmtId="0" fontId="15" fillId="9" borderId="0" xfId="0" applyFont="1" applyFill="1" applyAlignment="1" applyProtection="1">
      <alignment vertical="center"/>
      <protection hidden="1"/>
    </xf>
    <xf numFmtId="0" fontId="15" fillId="5" borderId="0" xfId="0" applyFont="1" applyFill="1" applyBorder="1" applyAlignment="1" applyProtection="1">
      <alignment vertical="center"/>
      <protection hidden="1"/>
    </xf>
    <xf numFmtId="0" fontId="15" fillId="0" borderId="0" xfId="0" applyFont="1" applyBorder="1" applyAlignment="1" applyProtection="1">
      <alignment vertical="center"/>
      <protection hidden="1"/>
    </xf>
    <xf numFmtId="0" fontId="0" fillId="0" borderId="0" xfId="0" applyBorder="1" applyAlignment="1" applyProtection="1">
      <alignment vertical="center" wrapText="1"/>
      <protection hidden="1"/>
    </xf>
    <xf numFmtId="0" fontId="40" fillId="9" borderId="0" xfId="0" applyFont="1" applyFill="1" applyBorder="1" applyAlignment="1" applyProtection="1">
      <alignment vertical="center" wrapText="1"/>
      <protection hidden="1"/>
    </xf>
    <xf numFmtId="0" fontId="18" fillId="0" borderId="0" xfId="0" applyFont="1" applyAlignment="1" applyProtection="1">
      <alignment vertical="center"/>
      <protection hidden="1"/>
    </xf>
    <xf numFmtId="0" fontId="18" fillId="9" borderId="0" xfId="0" applyFont="1" applyFill="1" applyAlignment="1" applyProtection="1">
      <alignment vertical="center"/>
      <protection hidden="1"/>
    </xf>
    <xf numFmtId="0" fontId="19" fillId="0" borderId="0" xfId="0" applyFont="1" applyAlignment="1" applyProtection="1">
      <alignment vertical="center"/>
      <protection hidden="1"/>
    </xf>
    <xf numFmtId="0" fontId="37" fillId="0" borderId="0" xfId="0" applyFont="1" applyAlignment="1" applyProtection="1">
      <alignment horizontal="right" vertical="center"/>
      <protection hidden="1"/>
    </xf>
    <xf numFmtId="0" fontId="19" fillId="0" borderId="0" xfId="0" applyFont="1" applyAlignment="1" applyProtection="1">
      <alignment horizontal="right" vertical="center"/>
      <protection hidden="1"/>
    </xf>
    <xf numFmtId="0" fontId="37" fillId="0" borderId="0" xfId="0" applyFont="1" applyAlignment="1" applyProtection="1">
      <alignment horizontal="center" vertical="center"/>
      <protection hidden="1"/>
    </xf>
    <xf numFmtId="0" fontId="39" fillId="0" borderId="0" xfId="0" applyFont="1" applyAlignment="1" applyProtection="1">
      <alignment vertical="center"/>
      <protection hidden="1"/>
    </xf>
    <xf numFmtId="0" fontId="18" fillId="0" borderId="0" xfId="0" applyFont="1" applyProtection="1">
      <protection hidden="1"/>
    </xf>
    <xf numFmtId="0" fontId="21" fillId="0" borderId="0" xfId="0" applyFont="1" applyProtection="1">
      <protection hidden="1"/>
    </xf>
    <xf numFmtId="0" fontId="23" fillId="9" borderId="0" xfId="0" applyFont="1" applyFill="1" applyAlignment="1" applyProtection="1">
      <alignment vertical="center"/>
      <protection hidden="1"/>
    </xf>
    <xf numFmtId="0" fontId="23" fillId="0" borderId="0" xfId="0" applyFont="1" applyProtection="1">
      <protection hidden="1"/>
    </xf>
    <xf numFmtId="0" fontId="21" fillId="9" borderId="0" xfId="0" applyFont="1" applyFill="1" applyAlignment="1" applyProtection="1">
      <alignment vertical="center"/>
      <protection hidden="1"/>
    </xf>
    <xf numFmtId="0" fontId="18" fillId="9" borderId="0" xfId="0" applyFont="1" applyFill="1" applyProtection="1">
      <protection hidden="1"/>
    </xf>
    <xf numFmtId="0" fontId="18" fillId="0" borderId="0" xfId="0" applyFont="1" applyBorder="1" applyAlignment="1" applyProtection="1">
      <alignment vertical="center"/>
      <protection hidden="1"/>
    </xf>
    <xf numFmtId="0" fontId="18" fillId="0" borderId="0" xfId="0" applyFont="1" applyAlignment="1" applyProtection="1">
      <alignment horizontal="left" vertical="center"/>
      <protection hidden="1"/>
    </xf>
    <xf numFmtId="0" fontId="19" fillId="0" borderId="0" xfId="0" applyFont="1" applyBorder="1" applyAlignment="1" applyProtection="1">
      <alignment horizontal="right" vertical="center" wrapText="1" indent="2"/>
      <protection hidden="1"/>
    </xf>
    <xf numFmtId="0" fontId="37" fillId="9" borderId="0" xfId="0" applyFont="1" applyFill="1" applyBorder="1" applyAlignment="1" applyProtection="1">
      <alignment vertical="center"/>
      <protection hidden="1"/>
    </xf>
    <xf numFmtId="0" fontId="35" fillId="0" borderId="0" xfId="0" applyFont="1" applyBorder="1" applyAlignment="1" applyProtection="1">
      <alignment vertical="center" wrapText="1"/>
      <protection hidden="1"/>
    </xf>
    <xf numFmtId="0" fontId="35" fillId="0" borderId="0" xfId="0" applyNumberFormat="1" applyFont="1" applyBorder="1" applyAlignment="1" applyProtection="1">
      <alignment horizontal="center" vertical="center" wrapText="1"/>
      <protection hidden="1"/>
    </xf>
    <xf numFmtId="0" fontId="35" fillId="0" borderId="0" xfId="0" applyNumberFormat="1" applyFont="1" applyBorder="1" applyAlignment="1" applyProtection="1">
      <alignment horizontal="center" vertical="center" textRotation="90" wrapText="1"/>
      <protection hidden="1"/>
    </xf>
    <xf numFmtId="0" fontId="37" fillId="14" borderId="0" xfId="0" applyNumberFormat="1" applyFont="1" applyFill="1" applyBorder="1" applyAlignment="1" applyProtection="1">
      <alignment horizontal="center" vertical="center" textRotation="90" wrapText="1"/>
      <protection hidden="1"/>
    </xf>
    <xf numFmtId="0" fontId="15" fillId="5" borderId="0" xfId="0" applyFont="1" applyFill="1" applyAlignment="1" applyProtection="1">
      <alignment vertical="center"/>
      <protection hidden="1"/>
    </xf>
    <xf numFmtId="0" fontId="37" fillId="20" borderId="1" xfId="0" applyNumberFormat="1" applyFont="1" applyFill="1" applyBorder="1" applyAlignment="1" applyProtection="1">
      <alignment horizontal="center" vertical="center" wrapText="1"/>
      <protection hidden="1"/>
    </xf>
    <xf numFmtId="0" fontId="0" fillId="0" borderId="0" xfId="0" applyProtection="1">
      <protection hidden="1"/>
    </xf>
    <xf numFmtId="0" fontId="0" fillId="0" borderId="51" xfId="0" applyBorder="1" applyProtection="1">
      <protection hidden="1"/>
    </xf>
    <xf numFmtId="0" fontId="0" fillId="14" borderId="0" xfId="0" applyFill="1" applyProtection="1">
      <protection hidden="1"/>
    </xf>
    <xf numFmtId="0" fontId="0" fillId="14" borderId="1" xfId="0" applyFill="1" applyBorder="1" applyAlignment="1" applyProtection="1">
      <alignment wrapText="1"/>
      <protection hidden="1"/>
    </xf>
    <xf numFmtId="0" fontId="34" fillId="13" borderId="17" xfId="1" applyNumberFormat="1" applyFont="1" applyFill="1" applyBorder="1" applyAlignment="1" applyProtection="1">
      <alignment horizontal="right" vertical="center" wrapText="1"/>
      <protection hidden="1"/>
    </xf>
    <xf numFmtId="0" fontId="34" fillId="13" borderId="52" xfId="1" applyNumberFormat="1" applyFont="1" applyFill="1" applyBorder="1" applyAlignment="1" applyProtection="1">
      <alignment horizontal="center" vertical="center" wrapText="1"/>
      <protection hidden="1"/>
    </xf>
    <xf numFmtId="0" fontId="34" fillId="14" borderId="0" xfId="1" applyNumberFormat="1" applyFont="1" applyFill="1" applyBorder="1" applyAlignment="1" applyProtection="1">
      <alignment horizontal="center" vertical="center" wrapText="1"/>
      <protection hidden="1"/>
    </xf>
    <xf numFmtId="0" fontId="0" fillId="20" borderId="0" xfId="0" applyFill="1" applyProtection="1">
      <protection hidden="1"/>
    </xf>
    <xf numFmtId="0" fontId="34" fillId="13" borderId="24" xfId="1" applyNumberFormat="1" applyFont="1" applyFill="1" applyBorder="1" applyAlignment="1" applyProtection="1">
      <alignment horizontal="left" vertical="center" wrapText="1"/>
      <protection hidden="1"/>
    </xf>
    <xf numFmtId="0" fontId="9" fillId="13" borderId="1" xfId="1" applyNumberFormat="1" applyFont="1" applyFill="1" applyBorder="1" applyAlignment="1" applyProtection="1">
      <alignment horizontal="left" vertical="center" wrapText="1" indent="1"/>
      <protection hidden="1"/>
    </xf>
    <xf numFmtId="44" fontId="29" fillId="10" borderId="1" xfId="10" applyFont="1" applyFill="1" applyBorder="1" applyAlignment="1" applyProtection="1">
      <alignment horizontal="right" vertical="center" wrapText="1"/>
      <protection hidden="1"/>
    </xf>
    <xf numFmtId="44" fontId="30" fillId="10" borderId="25" xfId="2" applyNumberFormat="1" applyFont="1" applyFill="1" applyBorder="1" applyAlignment="1" applyProtection="1">
      <alignment horizontal="right" vertical="center" wrapText="1"/>
      <protection hidden="1"/>
    </xf>
    <xf numFmtId="44" fontId="30" fillId="10" borderId="53" xfId="2" applyNumberFormat="1" applyFont="1" applyFill="1" applyBorder="1" applyAlignment="1" applyProtection="1">
      <alignment horizontal="right" vertical="center" wrapText="1"/>
      <protection hidden="1"/>
    </xf>
    <xf numFmtId="44" fontId="30" fillId="10" borderId="50" xfId="2" applyNumberFormat="1" applyFont="1" applyFill="1" applyBorder="1" applyAlignment="1" applyProtection="1">
      <alignment horizontal="right" vertical="center" wrapText="1"/>
      <protection hidden="1"/>
    </xf>
    <xf numFmtId="44" fontId="30" fillId="14" borderId="0" xfId="2" applyNumberFormat="1" applyFont="1" applyFill="1" applyBorder="1" applyAlignment="1" applyProtection="1">
      <alignment horizontal="right" vertical="center" wrapText="1"/>
      <protection hidden="1"/>
    </xf>
    <xf numFmtId="0" fontId="34" fillId="13" borderId="1" xfId="1" applyNumberFormat="1" applyFont="1" applyFill="1" applyBorder="1" applyAlignment="1" applyProtection="1">
      <alignment horizontal="left" vertical="center" wrapText="1"/>
      <protection hidden="1"/>
    </xf>
    <xf numFmtId="44" fontId="30" fillId="10" borderId="1" xfId="2" applyNumberFormat="1" applyFont="1" applyFill="1" applyBorder="1" applyAlignment="1" applyProtection="1">
      <alignment horizontal="right" vertical="center" wrapText="1"/>
      <protection hidden="1"/>
    </xf>
    <xf numFmtId="44" fontId="30" fillId="10" borderId="52" xfId="2" applyNumberFormat="1" applyFont="1" applyFill="1" applyBorder="1" applyAlignment="1" applyProtection="1">
      <alignment horizontal="right" vertical="center" wrapText="1"/>
      <protection hidden="1"/>
    </xf>
    <xf numFmtId="44" fontId="30" fillId="10" borderId="8" xfId="2" applyNumberFormat="1" applyFont="1" applyFill="1" applyBorder="1" applyAlignment="1" applyProtection="1">
      <alignment horizontal="right" vertical="center" wrapText="1"/>
      <protection hidden="1"/>
    </xf>
    <xf numFmtId="0" fontId="34" fillId="21" borderId="0" xfId="1" applyNumberFormat="1" applyFont="1" applyFill="1" applyBorder="1" applyAlignment="1" applyProtection="1">
      <alignment horizontal="left" vertical="center" wrapText="1"/>
      <protection hidden="1"/>
    </xf>
    <xf numFmtId="44" fontId="30" fillId="21" borderId="0" xfId="2" applyNumberFormat="1" applyFont="1" applyFill="1" applyBorder="1" applyAlignment="1" applyProtection="1">
      <alignment horizontal="right" vertical="center" wrapText="1"/>
      <protection hidden="1"/>
    </xf>
    <xf numFmtId="44" fontId="30" fillId="21" borderId="51" xfId="2" applyNumberFormat="1" applyFont="1" applyFill="1" applyBorder="1" applyAlignment="1" applyProtection="1">
      <alignment horizontal="right" vertical="center" wrapText="1"/>
      <protection hidden="1"/>
    </xf>
    <xf numFmtId="0" fontId="0" fillId="18" borderId="0" xfId="0" applyFill="1" applyProtection="1">
      <protection hidden="1"/>
    </xf>
    <xf numFmtId="0" fontId="34" fillId="18" borderId="0" xfId="1" applyNumberFormat="1" applyFont="1" applyFill="1" applyBorder="1" applyAlignment="1" applyProtection="1">
      <alignment horizontal="left" vertical="center" wrapText="1"/>
      <protection hidden="1"/>
    </xf>
    <xf numFmtId="44" fontId="30" fillId="18" borderId="0" xfId="2" applyNumberFormat="1" applyFont="1" applyFill="1" applyBorder="1" applyAlignment="1" applyProtection="1">
      <alignment horizontal="right" vertical="center" wrapText="1"/>
      <protection hidden="1"/>
    </xf>
    <xf numFmtId="0" fontId="34" fillId="20" borderId="0" xfId="1" applyNumberFormat="1" applyFont="1" applyFill="1" applyBorder="1" applyAlignment="1" applyProtection="1">
      <alignment horizontal="left" vertical="center" wrapText="1"/>
      <protection hidden="1"/>
    </xf>
    <xf numFmtId="44" fontId="30" fillId="20" borderId="0" xfId="2" applyNumberFormat="1" applyFont="1" applyFill="1" applyBorder="1" applyAlignment="1" applyProtection="1">
      <alignment horizontal="right" vertical="center" wrapText="1"/>
      <protection hidden="1"/>
    </xf>
    <xf numFmtId="0" fontId="0" fillId="19" borderId="0" xfId="0" applyFill="1" applyProtection="1">
      <protection hidden="1"/>
    </xf>
    <xf numFmtId="0" fontId="34" fillId="19" borderId="0" xfId="1" applyNumberFormat="1" applyFont="1" applyFill="1" applyBorder="1" applyAlignment="1" applyProtection="1">
      <alignment horizontal="left" vertical="center" wrapText="1"/>
      <protection hidden="1"/>
    </xf>
    <xf numFmtId="44" fontId="30" fillId="19" borderId="0" xfId="2" applyNumberFormat="1" applyFont="1" applyFill="1" applyBorder="1" applyAlignment="1" applyProtection="1">
      <alignment horizontal="right" vertical="center" wrapText="1"/>
      <protection hidden="1"/>
    </xf>
    <xf numFmtId="0" fontId="0" fillId="11" borderId="0" xfId="0" applyFill="1" applyProtection="1">
      <protection hidden="1"/>
    </xf>
    <xf numFmtId="0" fontId="34" fillId="11" borderId="0" xfId="1" applyNumberFormat="1" applyFont="1" applyFill="1" applyBorder="1" applyAlignment="1" applyProtection="1">
      <alignment horizontal="left" vertical="center" wrapText="1"/>
      <protection hidden="1"/>
    </xf>
    <xf numFmtId="44" fontId="30" fillId="11" borderId="0" xfId="2" applyNumberFormat="1" applyFont="1" applyFill="1" applyBorder="1" applyAlignment="1" applyProtection="1">
      <alignment horizontal="right" vertical="center" wrapText="1"/>
      <protection hidden="1"/>
    </xf>
    <xf numFmtId="0" fontId="0" fillId="21" borderId="0" xfId="0" applyFill="1" applyProtection="1">
      <protection hidden="1"/>
    </xf>
    <xf numFmtId="0" fontId="0" fillId="21" borderId="51" xfId="0" applyFill="1" applyBorder="1" applyProtection="1">
      <protection hidden="1"/>
    </xf>
    <xf numFmtId="0" fontId="50" fillId="21" borderId="0" xfId="4" applyFont="1" applyFill="1" applyAlignment="1" applyProtection="1">
      <alignment horizontal="left" vertical="center"/>
      <protection hidden="1"/>
    </xf>
    <xf numFmtId="0" fontId="28" fillId="21" borderId="0" xfId="5" applyFill="1" applyProtection="1">
      <protection hidden="1"/>
    </xf>
    <xf numFmtId="0" fontId="34" fillId="21" borderId="0" xfId="5" applyFont="1" applyFill="1" applyProtection="1">
      <protection hidden="1"/>
    </xf>
    <xf numFmtId="0" fontId="52" fillId="18" borderId="0" xfId="0" applyFont="1" applyFill="1" applyAlignment="1" applyProtection="1">
      <alignment horizontal="right" vertical="center"/>
      <protection hidden="1"/>
    </xf>
    <xf numFmtId="0" fontId="50" fillId="18" borderId="0" xfId="4" applyFont="1" applyFill="1" applyAlignment="1" applyProtection="1">
      <alignment horizontal="left" vertical="center"/>
      <protection hidden="1"/>
    </xf>
    <xf numFmtId="0" fontId="28" fillId="18" borderId="0" xfId="5" applyFill="1" applyProtection="1">
      <protection hidden="1"/>
    </xf>
    <xf numFmtId="0" fontId="57" fillId="18" borderId="0" xfId="4" applyFont="1" applyFill="1" applyAlignment="1" applyProtection="1">
      <alignment horizontal="left" vertical="center"/>
      <protection hidden="1"/>
    </xf>
    <xf numFmtId="0" fontId="34" fillId="18" borderId="0" xfId="5" applyFont="1" applyFill="1" applyProtection="1">
      <protection hidden="1"/>
    </xf>
    <xf numFmtId="0" fontId="52" fillId="14" borderId="0" xfId="0" applyFont="1" applyFill="1" applyAlignment="1" applyProtection="1">
      <alignment horizontal="right" vertical="center"/>
      <protection hidden="1"/>
    </xf>
    <xf numFmtId="0" fontId="50" fillId="14" borderId="0" xfId="4" applyFont="1" applyFill="1" applyAlignment="1" applyProtection="1">
      <alignment horizontal="left" vertical="center"/>
      <protection hidden="1"/>
    </xf>
    <xf numFmtId="0" fontId="28" fillId="14" borderId="0" xfId="5" applyFill="1" applyProtection="1">
      <protection hidden="1"/>
    </xf>
    <xf numFmtId="0" fontId="34" fillId="14" borderId="0" xfId="5" applyFont="1" applyFill="1" applyProtection="1">
      <protection hidden="1"/>
    </xf>
    <xf numFmtId="0" fontId="52" fillId="20" borderId="0" xfId="0" applyFont="1" applyFill="1" applyAlignment="1" applyProtection="1">
      <alignment horizontal="right" vertical="center"/>
      <protection hidden="1"/>
    </xf>
    <xf numFmtId="0" fontId="50" fillId="20" borderId="0" xfId="4" applyFont="1" applyFill="1" applyAlignment="1" applyProtection="1">
      <alignment horizontal="left" vertical="center"/>
      <protection hidden="1"/>
    </xf>
    <xf numFmtId="0" fontId="28" fillId="20" borderId="0" xfId="5" applyFill="1" applyProtection="1">
      <protection hidden="1"/>
    </xf>
    <xf numFmtId="0" fontId="57" fillId="20" borderId="0" xfId="4" applyFont="1" applyFill="1" applyAlignment="1" applyProtection="1">
      <alignment horizontal="left" vertical="center"/>
      <protection hidden="1"/>
    </xf>
    <xf numFmtId="0" fontId="34" fillId="20" borderId="0" xfId="5" applyFont="1" applyFill="1" applyProtection="1">
      <protection hidden="1"/>
    </xf>
    <xf numFmtId="0" fontId="52" fillId="19" borderId="0" xfId="0" applyFont="1" applyFill="1" applyAlignment="1" applyProtection="1">
      <alignment horizontal="right" vertical="center"/>
      <protection hidden="1"/>
    </xf>
    <xf numFmtId="0" fontId="50" fillId="19" borderId="0" xfId="4" applyFont="1" applyFill="1" applyAlignment="1" applyProtection="1">
      <alignment horizontal="left" vertical="center"/>
      <protection hidden="1"/>
    </xf>
    <xf numFmtId="0" fontId="28" fillId="19" borderId="0" xfId="5" applyFill="1" applyProtection="1">
      <protection hidden="1"/>
    </xf>
    <xf numFmtId="0" fontId="57" fillId="19" borderId="0" xfId="4" applyFont="1" applyFill="1" applyAlignment="1" applyProtection="1">
      <alignment horizontal="left" vertical="center"/>
      <protection hidden="1"/>
    </xf>
    <xf numFmtId="0" fontId="34" fillId="19" borderId="0" xfId="5" applyFont="1" applyFill="1" applyProtection="1">
      <protection hidden="1"/>
    </xf>
    <xf numFmtId="0" fontId="52" fillId="11" borderId="0" xfId="0" applyFont="1" applyFill="1" applyAlignment="1" applyProtection="1">
      <alignment horizontal="right" vertical="center"/>
      <protection hidden="1"/>
    </xf>
    <xf numFmtId="0" fontId="50" fillId="11" borderId="0" xfId="4" applyFont="1" applyFill="1" applyAlignment="1" applyProtection="1">
      <alignment horizontal="left" vertical="center"/>
      <protection hidden="1"/>
    </xf>
    <xf numFmtId="0" fontId="28" fillId="11" borderId="0" xfId="5" applyFill="1" applyProtection="1">
      <protection hidden="1"/>
    </xf>
    <xf numFmtId="0" fontId="57" fillId="11" borderId="0" xfId="4" applyFont="1" applyFill="1" applyAlignment="1" applyProtection="1">
      <alignment horizontal="left" vertical="center"/>
      <protection hidden="1"/>
    </xf>
    <xf numFmtId="0" fontId="34" fillId="11" borderId="0" xfId="5" applyFont="1" applyFill="1" applyProtection="1">
      <protection hidden="1"/>
    </xf>
    <xf numFmtId="0" fontId="4" fillId="13" borderId="1" xfId="1" applyNumberFormat="1" applyFont="1" applyFill="1" applyBorder="1" applyAlignment="1" applyProtection="1">
      <alignment horizontal="left" vertical="center" wrapText="1" indent="1"/>
      <protection hidden="1"/>
    </xf>
    <xf numFmtId="44" fontId="29" fillId="9" borderId="1" xfId="9" applyFont="1" applyFill="1" applyBorder="1" applyAlignment="1" applyProtection="1">
      <alignment horizontal="right" vertical="center" wrapText="1"/>
      <protection hidden="1"/>
    </xf>
    <xf numFmtId="0" fontId="56" fillId="18" borderId="0" xfId="0" applyFont="1" applyFill="1" applyProtection="1">
      <protection hidden="1"/>
    </xf>
    <xf numFmtId="0" fontId="56" fillId="19" borderId="0" xfId="0" applyFont="1" applyFill="1" applyProtection="1">
      <protection hidden="1"/>
    </xf>
    <xf numFmtId="0" fontId="56" fillId="11" borderId="0" xfId="0" applyFont="1" applyFill="1" applyProtection="1">
      <protection hidden="1"/>
    </xf>
    <xf numFmtId="0" fontId="0" fillId="18" borderId="0" xfId="0" applyFill="1" applyBorder="1" applyProtection="1">
      <protection hidden="1"/>
    </xf>
    <xf numFmtId="0" fontId="0" fillId="0" borderId="0" xfId="0" applyBorder="1" applyProtection="1">
      <protection hidden="1"/>
    </xf>
    <xf numFmtId="0" fontId="51" fillId="18" borderId="0" xfId="0" applyFont="1" applyFill="1" applyBorder="1" applyProtection="1">
      <protection hidden="1"/>
    </xf>
    <xf numFmtId="0" fontId="51" fillId="14" borderId="0" xfId="0" applyFont="1" applyFill="1" applyBorder="1" applyProtection="1">
      <protection hidden="1"/>
    </xf>
    <xf numFmtId="0" fontId="0" fillId="14" borderId="0" xfId="0" applyFill="1" applyBorder="1" applyProtection="1">
      <protection hidden="1"/>
    </xf>
    <xf numFmtId="0" fontId="0" fillId="14" borderId="31" xfId="0" applyFill="1" applyBorder="1" applyProtection="1">
      <protection hidden="1"/>
    </xf>
    <xf numFmtId="0" fontId="0" fillId="20" borderId="30" xfId="0" applyFill="1" applyBorder="1" applyProtection="1">
      <protection hidden="1"/>
    </xf>
    <xf numFmtId="0" fontId="51" fillId="20" borderId="0" xfId="0" applyFont="1" applyFill="1" applyBorder="1" applyProtection="1">
      <protection hidden="1"/>
    </xf>
    <xf numFmtId="0" fontId="0" fillId="20" borderId="0" xfId="0" applyFill="1" applyBorder="1" applyProtection="1">
      <protection hidden="1"/>
    </xf>
    <xf numFmtId="0" fontId="0" fillId="20" borderId="31" xfId="0" applyFill="1" applyBorder="1" applyProtection="1">
      <protection hidden="1"/>
    </xf>
    <xf numFmtId="0" fontId="51" fillId="19" borderId="30" xfId="0" applyFont="1" applyFill="1" applyBorder="1" applyProtection="1">
      <protection hidden="1"/>
    </xf>
    <xf numFmtId="0" fontId="51" fillId="19" borderId="0" xfId="0" applyFont="1" applyFill="1" applyBorder="1" applyProtection="1">
      <protection hidden="1"/>
    </xf>
    <xf numFmtId="0" fontId="0" fillId="19" borderId="0" xfId="0" applyFill="1" applyBorder="1" applyProtection="1">
      <protection hidden="1"/>
    </xf>
    <xf numFmtId="0" fontId="51" fillId="11" borderId="30" xfId="0" applyFont="1" applyFill="1" applyBorder="1" applyProtection="1">
      <protection hidden="1"/>
    </xf>
    <xf numFmtId="0" fontId="51" fillId="11" borderId="0" xfId="0" applyFont="1" applyFill="1" applyBorder="1" applyProtection="1">
      <protection hidden="1"/>
    </xf>
    <xf numFmtId="0" fontId="0" fillId="11" borderId="0" xfId="0" applyFill="1" applyBorder="1" applyProtection="1">
      <protection hidden="1"/>
    </xf>
    <xf numFmtId="0" fontId="0" fillId="11" borderId="31" xfId="0" applyFill="1" applyBorder="1" applyProtection="1">
      <protection hidden="1"/>
    </xf>
    <xf numFmtId="0" fontId="0" fillId="19" borderId="30" xfId="0" applyFill="1" applyBorder="1" applyProtection="1">
      <protection hidden="1"/>
    </xf>
    <xf numFmtId="0" fontId="0" fillId="19" borderId="31" xfId="0" applyFill="1" applyBorder="1" applyProtection="1">
      <protection hidden="1"/>
    </xf>
    <xf numFmtId="0" fontId="0" fillId="11" borderId="30" xfId="0" applyFill="1" applyBorder="1" applyProtection="1">
      <protection hidden="1"/>
    </xf>
    <xf numFmtId="0" fontId="17" fillId="18" borderId="0" xfId="0" applyFont="1" applyFill="1" applyBorder="1" applyProtection="1">
      <protection hidden="1"/>
    </xf>
    <xf numFmtId="0" fontId="0" fillId="14" borderId="30" xfId="0" applyFill="1" applyBorder="1" applyProtection="1">
      <protection hidden="1"/>
    </xf>
    <xf numFmtId="0" fontId="17" fillId="14" borderId="0" xfId="0" applyFont="1" applyFill="1" applyBorder="1" applyProtection="1">
      <protection hidden="1"/>
    </xf>
    <xf numFmtId="0" fontId="17" fillId="20" borderId="0" xfId="0" applyFont="1" applyFill="1" applyBorder="1" applyProtection="1">
      <protection hidden="1"/>
    </xf>
    <xf numFmtId="0" fontId="17" fillId="19" borderId="0" xfId="0" applyFont="1" applyFill="1" applyBorder="1" applyProtection="1">
      <protection hidden="1"/>
    </xf>
    <xf numFmtId="9" fontId="0" fillId="19" borderId="31" xfId="7" applyFont="1" applyFill="1" applyBorder="1" applyProtection="1">
      <protection hidden="1"/>
    </xf>
    <xf numFmtId="0" fontId="17" fillId="11" borderId="0" xfId="0" applyFont="1" applyFill="1" applyBorder="1" applyProtection="1">
      <protection hidden="1"/>
    </xf>
    <xf numFmtId="9" fontId="0" fillId="19" borderId="0" xfId="7" applyFont="1" applyFill="1" applyBorder="1" applyProtection="1">
      <protection hidden="1"/>
    </xf>
    <xf numFmtId="0" fontId="0" fillId="18" borderId="0" xfId="0" applyFill="1" applyAlignment="1" applyProtection="1">
      <protection hidden="1"/>
    </xf>
    <xf numFmtId="0" fontId="34" fillId="18" borderId="17" xfId="1" applyNumberFormat="1" applyFont="1" applyFill="1" applyBorder="1" applyAlignment="1" applyProtection="1">
      <alignment horizontal="right" vertical="center" wrapText="1"/>
      <protection hidden="1"/>
    </xf>
    <xf numFmtId="0" fontId="34" fillId="18" borderId="1" xfId="1" applyNumberFormat="1" applyFont="1" applyFill="1" applyBorder="1" applyAlignment="1" applyProtection="1">
      <alignment horizontal="center" vertical="center" wrapText="1"/>
      <protection hidden="1"/>
    </xf>
    <xf numFmtId="0" fontId="34" fillId="18" borderId="0" xfId="1" applyNumberFormat="1" applyFont="1" applyFill="1" applyBorder="1" applyAlignment="1" applyProtection="1">
      <alignment horizontal="center" vertical="center" wrapText="1"/>
      <protection hidden="1"/>
    </xf>
    <xf numFmtId="0" fontId="0" fillId="14" borderId="30" xfId="0" applyFill="1" applyBorder="1" applyAlignment="1" applyProtection="1">
      <protection hidden="1"/>
    </xf>
    <xf numFmtId="0" fontId="34" fillId="14" borderId="17" xfId="1" applyNumberFormat="1" applyFont="1" applyFill="1" applyBorder="1" applyAlignment="1" applyProtection="1">
      <alignment horizontal="right" vertical="center" wrapText="1"/>
      <protection hidden="1"/>
    </xf>
    <xf numFmtId="0" fontId="34" fillId="14" borderId="1" xfId="1" applyNumberFormat="1" applyFont="1" applyFill="1" applyBorder="1" applyAlignment="1" applyProtection="1">
      <alignment horizontal="center" vertical="center" wrapText="1"/>
      <protection hidden="1"/>
    </xf>
    <xf numFmtId="0" fontId="0" fillId="14" borderId="31" xfId="0" applyFill="1" applyBorder="1" applyAlignment="1" applyProtection="1">
      <protection hidden="1"/>
    </xf>
    <xf numFmtId="0" fontId="0" fillId="20" borderId="30" xfId="0" applyFill="1" applyBorder="1" applyAlignment="1" applyProtection="1">
      <protection hidden="1"/>
    </xf>
    <xf numFmtId="0" fontId="34" fillId="20" borderId="17" xfId="1" applyNumberFormat="1" applyFont="1" applyFill="1" applyBorder="1" applyAlignment="1" applyProtection="1">
      <alignment horizontal="right" vertical="center" wrapText="1"/>
      <protection hidden="1"/>
    </xf>
    <xf numFmtId="0" fontId="34" fillId="20" borderId="1" xfId="1" applyNumberFormat="1" applyFont="1" applyFill="1" applyBorder="1" applyAlignment="1" applyProtection="1">
      <alignment horizontal="center" vertical="center" wrapText="1"/>
      <protection hidden="1"/>
    </xf>
    <xf numFmtId="0" fontId="0" fillId="19" borderId="30" xfId="0" applyFill="1" applyBorder="1" applyAlignment="1" applyProtection="1">
      <protection hidden="1"/>
    </xf>
    <xf numFmtId="0" fontId="34" fillId="19" borderId="17" xfId="1" applyNumberFormat="1" applyFont="1" applyFill="1" applyBorder="1" applyAlignment="1" applyProtection="1">
      <alignment horizontal="right" vertical="center" wrapText="1"/>
      <protection hidden="1"/>
    </xf>
    <xf numFmtId="0" fontId="34" fillId="19" borderId="1" xfId="1" applyNumberFormat="1" applyFont="1" applyFill="1" applyBorder="1" applyAlignment="1" applyProtection="1">
      <alignment horizontal="center" vertical="center" wrapText="1"/>
      <protection hidden="1"/>
    </xf>
    <xf numFmtId="0" fontId="0" fillId="11" borderId="30" xfId="0" applyFill="1" applyBorder="1" applyAlignment="1" applyProtection="1">
      <protection hidden="1"/>
    </xf>
    <xf numFmtId="0" fontId="34" fillId="11" borderId="17" xfId="1" applyNumberFormat="1" applyFont="1" applyFill="1" applyBorder="1" applyAlignment="1" applyProtection="1">
      <alignment horizontal="right" vertical="center" wrapText="1"/>
      <protection hidden="1"/>
    </xf>
    <xf numFmtId="0" fontId="34" fillId="11" borderId="1" xfId="1" applyNumberFormat="1" applyFont="1" applyFill="1" applyBorder="1" applyAlignment="1" applyProtection="1">
      <alignment horizontal="center" vertical="center" wrapText="1"/>
      <protection hidden="1"/>
    </xf>
    <xf numFmtId="0" fontId="0" fillId="11" borderId="31" xfId="0" applyFill="1" applyBorder="1" applyAlignment="1" applyProtection="1">
      <protection hidden="1"/>
    </xf>
    <xf numFmtId="0" fontId="0" fillId="0" borderId="0" xfId="0" applyBorder="1" applyAlignment="1" applyProtection="1">
      <protection hidden="1"/>
    </xf>
    <xf numFmtId="0" fontId="0" fillId="0" borderId="0" xfId="0" applyAlignment="1" applyProtection="1">
      <protection hidden="1"/>
    </xf>
    <xf numFmtId="0" fontId="34" fillId="18" borderId="1" xfId="1" applyNumberFormat="1" applyFont="1" applyFill="1" applyBorder="1" applyAlignment="1" applyProtection="1">
      <alignment horizontal="left" vertical="center" wrapText="1"/>
      <protection hidden="1"/>
    </xf>
    <xf numFmtId="44" fontId="29" fillId="18" borderId="1" xfId="9" applyFont="1" applyFill="1" applyBorder="1" applyAlignment="1" applyProtection="1">
      <alignment horizontal="right" vertical="center" wrapText="1"/>
      <protection hidden="1"/>
    </xf>
    <xf numFmtId="44" fontId="30" fillId="18" borderId="25" xfId="2" applyNumberFormat="1" applyFont="1" applyFill="1" applyBorder="1" applyAlignment="1" applyProtection="1">
      <alignment horizontal="right" vertical="center" wrapText="1"/>
      <protection hidden="1"/>
    </xf>
    <xf numFmtId="0" fontId="34" fillId="14" borderId="1" xfId="1" applyNumberFormat="1" applyFont="1" applyFill="1" applyBorder="1" applyAlignment="1" applyProtection="1">
      <alignment horizontal="left" vertical="center" wrapText="1"/>
      <protection hidden="1"/>
    </xf>
    <xf numFmtId="44" fontId="29" fillId="14" borderId="1" xfId="9" applyFont="1" applyFill="1" applyBorder="1" applyAlignment="1" applyProtection="1">
      <alignment horizontal="right" vertical="center" wrapText="1"/>
      <protection hidden="1"/>
    </xf>
    <xf numFmtId="44" fontId="30" fillId="14" borderId="25" xfId="2" applyNumberFormat="1" applyFont="1" applyFill="1" applyBorder="1" applyAlignment="1" applyProtection="1">
      <alignment horizontal="right" vertical="center" wrapText="1"/>
      <protection hidden="1"/>
    </xf>
    <xf numFmtId="0" fontId="34" fillId="20" borderId="1" xfId="1" applyNumberFormat="1" applyFont="1" applyFill="1" applyBorder="1" applyAlignment="1" applyProtection="1">
      <alignment horizontal="left" vertical="center" wrapText="1"/>
      <protection hidden="1"/>
    </xf>
    <xf numFmtId="44" fontId="29" fillId="20" borderId="1" xfId="9" applyFont="1" applyFill="1" applyBorder="1" applyAlignment="1" applyProtection="1">
      <alignment horizontal="right" vertical="center" wrapText="1"/>
      <protection hidden="1"/>
    </xf>
    <xf numFmtId="44" fontId="30" fillId="20" borderId="25" xfId="2" applyNumberFormat="1" applyFont="1" applyFill="1" applyBorder="1" applyAlignment="1" applyProtection="1">
      <alignment horizontal="right" vertical="center" wrapText="1"/>
      <protection hidden="1"/>
    </xf>
    <xf numFmtId="0" fontId="34" fillId="19" borderId="1" xfId="1" applyNumberFormat="1" applyFont="1" applyFill="1" applyBorder="1" applyAlignment="1" applyProtection="1">
      <alignment horizontal="left" vertical="center" wrapText="1"/>
      <protection hidden="1"/>
    </xf>
    <xf numFmtId="44" fontId="29" fillId="19" borderId="1" xfId="9" applyFont="1" applyFill="1" applyBorder="1" applyAlignment="1" applyProtection="1">
      <alignment horizontal="right" vertical="center" wrapText="1"/>
      <protection hidden="1"/>
    </xf>
    <xf numFmtId="44" fontId="30" fillId="19" borderId="25" xfId="2" applyNumberFormat="1" applyFont="1" applyFill="1" applyBorder="1" applyAlignment="1" applyProtection="1">
      <alignment horizontal="right" vertical="center" wrapText="1"/>
      <protection hidden="1"/>
    </xf>
    <xf numFmtId="0" fontId="34" fillId="11" borderId="1" xfId="1" applyNumberFormat="1" applyFont="1" applyFill="1" applyBorder="1" applyAlignment="1" applyProtection="1">
      <alignment horizontal="left" vertical="center" wrapText="1"/>
      <protection hidden="1"/>
    </xf>
    <xf numFmtId="44" fontId="29" fillId="11" borderId="1" xfId="9" applyFont="1" applyFill="1" applyBorder="1" applyAlignment="1" applyProtection="1">
      <alignment horizontal="right" vertical="center" wrapText="1"/>
      <protection hidden="1"/>
    </xf>
    <xf numFmtId="44" fontId="30" fillId="11" borderId="25" xfId="2" applyNumberFormat="1" applyFont="1" applyFill="1" applyBorder="1" applyAlignment="1" applyProtection="1">
      <alignment horizontal="right" vertical="center" wrapText="1"/>
      <protection hidden="1"/>
    </xf>
    <xf numFmtId="44" fontId="30" fillId="18" borderId="1" xfId="2" applyNumberFormat="1" applyFont="1" applyFill="1" applyBorder="1" applyAlignment="1" applyProtection="1">
      <alignment horizontal="right" vertical="center" wrapText="1"/>
      <protection hidden="1"/>
    </xf>
    <xf numFmtId="44" fontId="30" fillId="14" borderId="1" xfId="2" applyNumberFormat="1" applyFont="1" applyFill="1" applyBorder="1" applyAlignment="1" applyProtection="1">
      <alignment horizontal="right" vertical="center" wrapText="1"/>
      <protection hidden="1"/>
    </xf>
    <xf numFmtId="44" fontId="30" fillId="20" borderId="1" xfId="2" applyNumberFormat="1" applyFont="1" applyFill="1" applyBorder="1" applyAlignment="1" applyProtection="1">
      <alignment horizontal="right" vertical="center" wrapText="1"/>
      <protection hidden="1"/>
    </xf>
    <xf numFmtId="44" fontId="30" fillId="19" borderId="1" xfId="2" applyNumberFormat="1" applyFont="1" applyFill="1" applyBorder="1" applyAlignment="1" applyProtection="1">
      <alignment horizontal="right" vertical="center" wrapText="1"/>
      <protection hidden="1"/>
    </xf>
    <xf numFmtId="44" fontId="30" fillId="11" borderId="1" xfId="2" applyNumberFormat="1" applyFont="1" applyFill="1" applyBorder="1" applyAlignment="1" applyProtection="1">
      <alignment horizontal="right" vertical="center" wrapText="1"/>
      <protection hidden="1"/>
    </xf>
    <xf numFmtId="44" fontId="0" fillId="14" borderId="0" xfId="0" applyNumberFormat="1" applyFill="1" applyBorder="1" applyProtection="1">
      <protection hidden="1"/>
    </xf>
    <xf numFmtId="0" fontId="0" fillId="21" borderId="0" xfId="0" applyFill="1" applyBorder="1" applyProtection="1">
      <protection hidden="1"/>
    </xf>
    <xf numFmtId="0" fontId="17" fillId="21" borderId="0" xfId="0" applyFont="1" applyFill="1" applyBorder="1" applyProtection="1">
      <protection hidden="1"/>
    </xf>
    <xf numFmtId="0" fontId="34" fillId="19" borderId="0" xfId="1" applyNumberFormat="1" applyFont="1" applyFill="1" applyBorder="1" applyAlignment="1" applyProtection="1">
      <alignment horizontal="center" vertical="center" wrapText="1"/>
      <protection hidden="1"/>
    </xf>
    <xf numFmtId="0" fontId="0" fillId="21" borderId="15" xfId="0" applyFill="1" applyBorder="1" applyProtection="1">
      <protection hidden="1"/>
    </xf>
    <xf numFmtId="0" fontId="0" fillId="21" borderId="54" xfId="0" applyFill="1" applyBorder="1" applyProtection="1">
      <protection hidden="1"/>
    </xf>
    <xf numFmtId="0" fontId="0" fillId="14" borderId="15" xfId="0" applyFill="1" applyBorder="1" applyProtection="1">
      <protection hidden="1"/>
    </xf>
    <xf numFmtId="0" fontId="0" fillId="14" borderId="33" xfId="0" applyFill="1" applyBorder="1" applyProtection="1">
      <protection hidden="1"/>
    </xf>
    <xf numFmtId="0" fontId="0" fillId="20" borderId="15" xfId="0" applyFill="1" applyBorder="1" applyProtection="1">
      <protection hidden="1"/>
    </xf>
    <xf numFmtId="0" fontId="0" fillId="20" borderId="33" xfId="0" applyFill="1" applyBorder="1" applyProtection="1">
      <protection hidden="1"/>
    </xf>
    <xf numFmtId="0" fontId="0" fillId="19" borderId="32" xfId="0" applyFill="1" applyBorder="1" applyProtection="1">
      <protection hidden="1"/>
    </xf>
    <xf numFmtId="0" fontId="0" fillId="19" borderId="15" xfId="0" applyFill="1" applyBorder="1" applyProtection="1">
      <protection hidden="1"/>
    </xf>
    <xf numFmtId="0" fontId="0" fillId="11" borderId="32" xfId="0" applyFill="1" applyBorder="1" applyProtection="1">
      <protection hidden="1"/>
    </xf>
    <xf numFmtId="0" fontId="0" fillId="11" borderId="15" xfId="0" applyFill="1" applyBorder="1" applyProtection="1">
      <protection hidden="1"/>
    </xf>
    <xf numFmtId="0" fontId="0" fillId="11" borderId="33" xfId="0" applyFill="1" applyBorder="1" applyProtection="1">
      <protection hidden="1"/>
    </xf>
    <xf numFmtId="0" fontId="0" fillId="15" borderId="0" xfId="0" applyFill="1" applyProtection="1">
      <protection hidden="1"/>
    </xf>
    <xf numFmtId="0" fontId="0" fillId="15" borderId="51" xfId="0" applyFill="1" applyBorder="1" applyProtection="1">
      <protection hidden="1"/>
    </xf>
    <xf numFmtId="0" fontId="47" fillId="13" borderId="1" xfId="4" applyFont="1" applyFill="1" applyBorder="1" applyAlignment="1" applyProtection="1">
      <alignment horizontal="left" vertical="center"/>
      <protection hidden="1"/>
    </xf>
    <xf numFmtId="0" fontId="34" fillId="13" borderId="1" xfId="0" applyFont="1" applyFill="1" applyBorder="1" applyAlignment="1" applyProtection="1">
      <alignment horizontal="center" vertical="center" wrapText="1"/>
      <protection hidden="1"/>
    </xf>
    <xf numFmtId="0" fontId="25" fillId="13" borderId="1" xfId="4" applyFont="1" applyFill="1" applyBorder="1" applyAlignment="1" applyProtection="1">
      <alignment horizontal="left" vertical="center" wrapText="1"/>
      <protection hidden="1"/>
    </xf>
    <xf numFmtId="10" fontId="34" fillId="10" borderId="1" xfId="0" applyNumberFormat="1" applyFont="1" applyFill="1" applyBorder="1" applyAlignment="1" applyProtection="1">
      <alignment horizontal="center" vertical="center" wrapText="1"/>
      <protection hidden="1"/>
    </xf>
    <xf numFmtId="0" fontId="51" fillId="14" borderId="0" xfId="0" applyFont="1" applyFill="1" applyAlignment="1" applyProtection="1">
      <alignment horizontal="left" vertical="center"/>
      <protection hidden="1"/>
    </xf>
    <xf numFmtId="0" fontId="0" fillId="17" borderId="42" xfId="0" applyFill="1" applyBorder="1" applyAlignment="1" applyProtection="1">
      <alignment horizontal="center" vertical="center" wrapText="1"/>
      <protection hidden="1"/>
    </xf>
    <xf numFmtId="10" fontId="0" fillId="17" borderId="44" xfId="0" applyNumberFormat="1" applyFill="1" applyBorder="1" applyProtection="1">
      <protection hidden="1"/>
    </xf>
    <xf numFmtId="0" fontId="0" fillId="17" borderId="37" xfId="0" applyFill="1" applyBorder="1" applyAlignment="1" applyProtection="1">
      <alignment horizontal="center" vertical="center" wrapText="1"/>
      <protection hidden="1"/>
    </xf>
    <xf numFmtId="44" fontId="0" fillId="14" borderId="0" xfId="0" applyNumberFormat="1" applyFill="1" applyProtection="1">
      <protection hidden="1"/>
    </xf>
    <xf numFmtId="0" fontId="0" fillId="17" borderId="39" xfId="0" applyFill="1" applyBorder="1" applyProtection="1">
      <protection hidden="1"/>
    </xf>
    <xf numFmtId="9" fontId="0" fillId="14" borderId="0" xfId="0" applyNumberFormat="1" applyFill="1" applyBorder="1" applyProtection="1">
      <protection hidden="1"/>
    </xf>
    <xf numFmtId="0" fontId="0" fillId="17" borderId="63" xfId="0" applyFill="1" applyBorder="1" applyProtection="1">
      <protection hidden="1"/>
    </xf>
    <xf numFmtId="4" fontId="34" fillId="17" borderId="34" xfId="0" applyNumberFormat="1" applyFont="1" applyFill="1" applyBorder="1" applyAlignment="1" applyProtection="1">
      <alignment horizontal="center"/>
      <protection hidden="1"/>
    </xf>
    <xf numFmtId="4" fontId="0" fillId="14" borderId="0" xfId="0" applyNumberFormat="1" applyFill="1" applyBorder="1" applyProtection="1">
      <protection hidden="1"/>
    </xf>
    <xf numFmtId="0" fontId="0" fillId="17" borderId="61" xfId="0" applyFill="1" applyBorder="1" applyAlignment="1" applyProtection="1">
      <alignment horizontal="right"/>
      <protection hidden="1"/>
    </xf>
    <xf numFmtId="10" fontId="0" fillId="17" borderId="62" xfId="0" applyNumberFormat="1" applyFill="1" applyBorder="1" applyProtection="1">
      <protection hidden="1"/>
    </xf>
    <xf numFmtId="9" fontId="0" fillId="14" borderId="0" xfId="7" applyFont="1" applyFill="1" applyBorder="1" applyProtection="1">
      <protection hidden="1"/>
    </xf>
    <xf numFmtId="0" fontId="0" fillId="17" borderId="37" xfId="0" applyFill="1" applyBorder="1" applyAlignment="1" applyProtection="1">
      <alignment horizontal="right"/>
      <protection hidden="1"/>
    </xf>
    <xf numFmtId="10" fontId="0" fillId="17" borderId="38" xfId="0" applyNumberFormat="1" applyFill="1" applyBorder="1" applyProtection="1">
      <protection hidden="1"/>
    </xf>
    <xf numFmtId="0" fontId="0" fillId="17" borderId="64" xfId="0" applyFill="1" applyBorder="1" applyAlignment="1" applyProtection="1">
      <alignment horizontal="center"/>
      <protection hidden="1"/>
    </xf>
    <xf numFmtId="4" fontId="34" fillId="17" borderId="65" xfId="0" applyNumberFormat="1" applyFont="1" applyFill="1" applyBorder="1" applyAlignment="1" applyProtection="1">
      <alignment horizontal="center"/>
      <protection hidden="1"/>
    </xf>
    <xf numFmtId="4" fontId="34" fillId="17" borderId="65" xfId="0" applyNumberFormat="1" applyFont="1" applyFill="1" applyBorder="1" applyAlignment="1" applyProtection="1">
      <alignment horizontal="center" vertical="center"/>
      <protection hidden="1"/>
    </xf>
    <xf numFmtId="0" fontId="0" fillId="14" borderId="0" xfId="0" applyFill="1" applyBorder="1" applyAlignment="1" applyProtection="1">
      <alignment horizontal="center" vertical="center"/>
      <protection hidden="1"/>
    </xf>
    <xf numFmtId="4" fontId="34" fillId="14" borderId="0" xfId="0" applyNumberFormat="1" applyFont="1" applyFill="1" applyBorder="1" applyAlignment="1" applyProtection="1">
      <alignment horizontal="center"/>
      <protection hidden="1"/>
    </xf>
    <xf numFmtId="0" fontId="0" fillId="17" borderId="64" xfId="0" applyFill="1" applyBorder="1" applyAlignment="1" applyProtection="1">
      <alignment horizontal="center" vertical="center" wrapText="1"/>
      <protection hidden="1"/>
    </xf>
    <xf numFmtId="4" fontId="34" fillId="14" borderId="0" xfId="0" applyNumberFormat="1" applyFont="1" applyFill="1" applyBorder="1" applyAlignment="1" applyProtection="1">
      <alignment horizontal="center" vertical="center"/>
      <protection hidden="1"/>
    </xf>
    <xf numFmtId="0" fontId="34" fillId="14" borderId="0" xfId="0" applyFont="1" applyFill="1" applyBorder="1" applyAlignment="1" applyProtection="1">
      <alignment horizontal="center" vertical="center"/>
      <protection hidden="1"/>
    </xf>
    <xf numFmtId="4" fontId="34" fillId="17" borderId="68" xfId="0" applyNumberFormat="1" applyFont="1" applyFill="1" applyBorder="1" applyAlignment="1" applyProtection="1">
      <alignment horizontal="center" vertical="center"/>
      <protection hidden="1"/>
    </xf>
    <xf numFmtId="0" fontId="0" fillId="14" borderId="0" xfId="0" applyFill="1" applyAlignment="1" applyProtection="1">
      <alignment wrapText="1"/>
      <protection hidden="1"/>
    </xf>
    <xf numFmtId="0" fontId="0" fillId="14" borderId="0" xfId="0" applyFill="1" applyAlignment="1" applyProtection="1">
      <alignment vertical="center"/>
      <protection hidden="1"/>
    </xf>
    <xf numFmtId="0" fontId="17" fillId="17" borderId="63" xfId="0" applyFont="1" applyFill="1" applyBorder="1" applyAlignment="1" applyProtection="1">
      <alignment horizontal="center" vertical="center" wrapText="1"/>
      <protection hidden="1"/>
    </xf>
    <xf numFmtId="44" fontId="17" fillId="17" borderId="69" xfId="0" applyNumberFormat="1" applyFont="1" applyFill="1" applyBorder="1" applyAlignment="1" applyProtection="1">
      <alignment vertical="center"/>
      <protection hidden="1"/>
    </xf>
    <xf numFmtId="0" fontId="52" fillId="16" borderId="34" xfId="0" applyFont="1" applyFill="1" applyBorder="1" applyAlignment="1" applyProtection="1">
      <alignment horizontal="center" vertical="center" wrapText="1"/>
      <protection hidden="1"/>
    </xf>
    <xf numFmtId="4" fontId="51" fillId="19" borderId="64" xfId="0" applyNumberFormat="1" applyFont="1" applyFill="1" applyBorder="1" applyAlignment="1" applyProtection="1">
      <alignment horizontal="center" vertical="center" wrapText="1"/>
      <protection hidden="1"/>
    </xf>
    <xf numFmtId="44" fontId="0" fillId="18" borderId="67" xfId="0" applyNumberFormat="1" applyFill="1" applyBorder="1" applyAlignment="1" applyProtection="1">
      <alignment vertical="center"/>
      <protection hidden="1"/>
    </xf>
    <xf numFmtId="9" fontId="17" fillId="14" borderId="0" xfId="0" applyNumberFormat="1" applyFont="1" applyFill="1" applyAlignment="1" applyProtection="1">
      <alignment horizontal="center" vertical="center"/>
      <protection hidden="1"/>
    </xf>
    <xf numFmtId="0" fontId="17" fillId="17" borderId="42" xfId="0" applyFont="1" applyFill="1" applyBorder="1" applyAlignment="1" applyProtection="1">
      <alignment horizontal="center" vertical="center" wrapText="1"/>
      <protection hidden="1"/>
    </xf>
    <xf numFmtId="44" fontId="17" fillId="17" borderId="44" xfId="0" applyNumberFormat="1" applyFont="1" applyFill="1" applyBorder="1" applyAlignment="1" applyProtection="1">
      <alignment vertical="center"/>
      <protection hidden="1"/>
    </xf>
    <xf numFmtId="4" fontId="0" fillId="18" borderId="67" xfId="0" applyNumberFormat="1" applyFill="1" applyBorder="1" applyAlignment="1" applyProtection="1">
      <alignment vertical="center"/>
      <protection hidden="1"/>
    </xf>
    <xf numFmtId="0" fontId="0" fillId="17" borderId="60" xfId="0" applyFill="1" applyBorder="1" applyAlignment="1" applyProtection="1">
      <alignment horizontal="center" vertical="center" wrapText="1"/>
      <protection hidden="1"/>
    </xf>
    <xf numFmtId="44" fontId="0" fillId="17" borderId="59" xfId="0" applyNumberFormat="1" applyFill="1" applyBorder="1" applyAlignment="1" applyProtection="1">
      <alignment vertical="center"/>
      <protection hidden="1"/>
    </xf>
    <xf numFmtId="10" fontId="0" fillId="14" borderId="0" xfId="7" applyNumberFormat="1" applyFont="1" applyFill="1" applyProtection="1">
      <protection hidden="1"/>
    </xf>
    <xf numFmtId="0" fontId="17" fillId="14" borderId="0" xfId="0" applyFont="1" applyFill="1" applyAlignment="1" applyProtection="1">
      <alignment horizontal="center" vertical="center"/>
      <protection hidden="1"/>
    </xf>
    <xf numFmtId="44" fontId="0" fillId="17" borderId="38" xfId="0" applyNumberFormat="1" applyFill="1" applyBorder="1" applyAlignment="1" applyProtection="1">
      <alignment vertical="center"/>
      <protection hidden="1"/>
    </xf>
    <xf numFmtId="4" fontId="0" fillId="18" borderId="65" xfId="0" applyNumberFormat="1" applyFill="1" applyBorder="1" applyAlignment="1" applyProtection="1">
      <alignment vertical="center"/>
      <protection hidden="1"/>
    </xf>
    <xf numFmtId="0" fontId="0" fillId="17" borderId="34" xfId="0" applyFill="1" applyBorder="1" applyAlignment="1" applyProtection="1">
      <alignment horizontal="center" vertical="center" wrapText="1"/>
      <protection hidden="1"/>
    </xf>
    <xf numFmtId="166" fontId="17" fillId="17" borderId="34" xfId="0" applyNumberFormat="1" applyFont="1" applyFill="1" applyBorder="1" applyAlignment="1" applyProtection="1">
      <alignment horizontal="center" vertical="center"/>
      <protection hidden="1"/>
    </xf>
    <xf numFmtId="4" fontId="51" fillId="19" borderId="70" xfId="0" applyNumberFormat="1" applyFont="1" applyFill="1" applyBorder="1" applyAlignment="1" applyProtection="1">
      <alignment horizontal="center" vertical="center" wrapText="1"/>
      <protection hidden="1"/>
    </xf>
    <xf numFmtId="4" fontId="51" fillId="19" borderId="34" xfId="0" applyNumberFormat="1" applyFont="1" applyFill="1" applyBorder="1" applyAlignment="1" applyProtection="1">
      <alignment horizontal="center" vertical="center" wrapText="1"/>
      <protection hidden="1"/>
    </xf>
    <xf numFmtId="166" fontId="0" fillId="17" borderId="34" xfId="0" applyNumberFormat="1" applyFill="1" applyBorder="1" applyAlignment="1" applyProtection="1">
      <alignment horizontal="center" vertical="center"/>
      <protection hidden="1"/>
    </xf>
    <xf numFmtId="0" fontId="48" fillId="13" borderId="1" xfId="4" applyFont="1" applyFill="1" applyBorder="1" applyAlignment="1" applyProtection="1">
      <alignment horizontal="left" vertical="center" wrapText="1"/>
      <protection hidden="1"/>
    </xf>
    <xf numFmtId="0" fontId="10" fillId="13" borderId="1" xfId="1" applyNumberFormat="1" applyFont="1" applyFill="1" applyBorder="1" applyAlignment="1" applyProtection="1">
      <alignment horizontal="left" vertical="center" wrapText="1" indent="1"/>
      <protection hidden="1"/>
    </xf>
    <xf numFmtId="0" fontId="28" fillId="13" borderId="1" xfId="1" applyNumberFormat="1" applyFont="1" applyFill="1" applyBorder="1" applyAlignment="1" applyProtection="1">
      <alignment horizontal="left" vertical="center" wrapText="1" indent="1"/>
      <protection hidden="1"/>
    </xf>
    <xf numFmtId="0" fontId="37" fillId="0" borderId="0" xfId="0" applyFont="1" applyFill="1" applyBorder="1" applyAlignment="1" applyProtection="1">
      <alignment vertical="center" wrapText="1"/>
      <protection hidden="1"/>
    </xf>
    <xf numFmtId="0" fontId="18" fillId="0" borderId="0" xfId="0" applyFont="1" applyAlignment="1" applyProtection="1">
      <alignment vertical="center" wrapText="1"/>
      <protection hidden="1"/>
    </xf>
    <xf numFmtId="0" fontId="18" fillId="0" borderId="0" xfId="0" applyFont="1" applyAlignment="1" applyProtection="1">
      <alignment horizontal="right" vertical="center" wrapText="1" indent="2"/>
      <protection hidden="1"/>
    </xf>
    <xf numFmtId="0" fontId="25" fillId="13" borderId="60" xfId="4" applyFont="1" applyFill="1" applyBorder="1" applyAlignment="1" applyProtection="1">
      <alignment horizontal="left" vertical="center" wrapText="1"/>
      <protection hidden="1"/>
    </xf>
    <xf numFmtId="10" fontId="34" fillId="10" borderId="59" xfId="0" applyNumberFormat="1" applyFont="1" applyFill="1" applyBorder="1" applyAlignment="1" applyProtection="1">
      <alignment horizontal="center" vertical="center" wrapText="1"/>
      <protection hidden="1"/>
    </xf>
    <xf numFmtId="0" fontId="25" fillId="13" borderId="37" xfId="4" applyFont="1" applyFill="1" applyBorder="1" applyAlignment="1" applyProtection="1">
      <alignment horizontal="left" vertical="center" wrapText="1"/>
      <protection hidden="1"/>
    </xf>
    <xf numFmtId="0" fontId="47" fillId="13" borderId="42" xfId="4" applyFont="1" applyFill="1" applyBorder="1" applyAlignment="1" applyProtection="1">
      <alignment horizontal="left" vertical="center"/>
      <protection hidden="1"/>
    </xf>
    <xf numFmtId="0" fontId="34" fillId="13" borderId="44" xfId="0" applyFont="1" applyFill="1" applyBorder="1" applyAlignment="1" applyProtection="1">
      <alignment horizontal="center" vertical="center" wrapText="1"/>
      <protection hidden="1"/>
    </xf>
    <xf numFmtId="9" fontId="0" fillId="14" borderId="60" xfId="0" applyNumberFormat="1" applyFill="1" applyBorder="1" applyAlignment="1" applyProtection="1">
      <alignment horizontal="left"/>
      <protection hidden="1"/>
    </xf>
    <xf numFmtId="0" fontId="0" fillId="14" borderId="8" xfId="0" applyFill="1" applyBorder="1" applyProtection="1">
      <protection hidden="1"/>
    </xf>
    <xf numFmtId="4" fontId="17" fillId="14" borderId="0" xfId="0" applyNumberFormat="1" applyFont="1" applyFill="1" applyAlignment="1" applyProtection="1">
      <alignment horizontal="center" vertical="center"/>
      <protection hidden="1"/>
    </xf>
    <xf numFmtId="0" fontId="60" fillId="14" borderId="0" xfId="0" applyFont="1" applyFill="1" applyProtection="1">
      <protection hidden="1"/>
    </xf>
    <xf numFmtId="0" fontId="61" fillId="20" borderId="0" xfId="0" applyFont="1" applyFill="1" applyProtection="1">
      <protection hidden="1"/>
    </xf>
    <xf numFmtId="0" fontId="0" fillId="20" borderId="0" xfId="0" applyFill="1" applyAlignment="1" applyProtection="1">
      <alignment vertical="center"/>
      <protection hidden="1"/>
    </xf>
    <xf numFmtId="44" fontId="0" fillId="20" borderId="0" xfId="0" applyNumberFormat="1" applyFill="1" applyProtection="1">
      <protection hidden="1"/>
    </xf>
    <xf numFmtId="9" fontId="0" fillId="20" borderId="0" xfId="0" applyNumberFormat="1" applyFill="1" applyBorder="1" applyProtection="1">
      <protection hidden="1"/>
    </xf>
    <xf numFmtId="4" fontId="0" fillId="20" borderId="0" xfId="0" applyNumberFormat="1" applyFill="1" applyBorder="1" applyProtection="1">
      <protection hidden="1"/>
    </xf>
    <xf numFmtId="9" fontId="0" fillId="20" borderId="0" xfId="7" applyFont="1" applyFill="1" applyBorder="1" applyProtection="1">
      <protection hidden="1"/>
    </xf>
    <xf numFmtId="0" fontId="0" fillId="20" borderId="0" xfId="0" applyFill="1" applyBorder="1" applyAlignment="1" applyProtection="1">
      <alignment horizontal="center" vertical="center"/>
      <protection hidden="1"/>
    </xf>
    <xf numFmtId="4" fontId="34" fillId="20" borderId="0" xfId="0" applyNumberFormat="1" applyFont="1" applyFill="1" applyBorder="1" applyAlignment="1" applyProtection="1">
      <alignment horizontal="center" vertical="center"/>
      <protection hidden="1"/>
    </xf>
    <xf numFmtId="0" fontId="34" fillId="20" borderId="0" xfId="0" applyFont="1" applyFill="1" applyBorder="1" applyAlignment="1" applyProtection="1">
      <alignment horizontal="center" vertical="center"/>
      <protection hidden="1"/>
    </xf>
    <xf numFmtId="0" fontId="0" fillId="20" borderId="0" xfId="0" applyFill="1" applyAlignment="1" applyProtection="1">
      <alignment wrapText="1"/>
      <protection hidden="1"/>
    </xf>
    <xf numFmtId="4" fontId="34" fillId="20" borderId="0" xfId="0" applyNumberFormat="1" applyFont="1" applyFill="1" applyBorder="1" applyAlignment="1" applyProtection="1">
      <alignment horizontal="center"/>
      <protection hidden="1"/>
    </xf>
    <xf numFmtId="10" fontId="17" fillId="20" borderId="0" xfId="0" applyNumberFormat="1" applyFont="1" applyFill="1" applyAlignment="1" applyProtection="1">
      <alignment horizontal="center" vertical="center"/>
      <protection hidden="1"/>
    </xf>
    <xf numFmtId="0" fontId="17" fillId="20" borderId="0" xfId="0" applyFont="1" applyFill="1" applyAlignment="1" applyProtection="1">
      <alignment horizontal="center" vertical="center"/>
      <protection hidden="1"/>
    </xf>
    <xf numFmtId="0" fontId="0" fillId="21" borderId="11" xfId="0" applyFill="1" applyBorder="1" applyProtection="1">
      <protection hidden="1"/>
    </xf>
    <xf numFmtId="0" fontId="37" fillId="21" borderId="11" xfId="0" applyNumberFormat="1" applyFont="1" applyFill="1" applyBorder="1" applyAlignment="1" applyProtection="1">
      <alignment horizontal="center" vertical="center" textRotation="90" wrapText="1"/>
      <protection hidden="1"/>
    </xf>
    <xf numFmtId="0" fontId="52" fillId="21" borderId="11" xfId="0" applyFont="1" applyFill="1" applyBorder="1" applyAlignment="1" applyProtection="1">
      <alignment horizontal="right" vertical="center"/>
      <protection hidden="1"/>
    </xf>
    <xf numFmtId="0" fontId="0" fillId="21" borderId="71" xfId="0" applyFill="1" applyBorder="1" applyProtection="1">
      <protection hidden="1"/>
    </xf>
    <xf numFmtId="0" fontId="51" fillId="21" borderId="0" xfId="0" applyFont="1" applyFill="1" applyAlignment="1" applyProtection="1">
      <alignment horizontal="left" vertical="center"/>
      <protection hidden="1"/>
    </xf>
    <xf numFmtId="0" fontId="37" fillId="21" borderId="0" xfId="0" applyNumberFormat="1" applyFont="1" applyFill="1" applyBorder="1" applyAlignment="1" applyProtection="1">
      <alignment horizontal="center" vertical="center" textRotation="90" wrapText="1"/>
      <protection hidden="1"/>
    </xf>
    <xf numFmtId="49" fontId="37" fillId="21" borderId="0" xfId="0" applyNumberFormat="1" applyFont="1" applyFill="1" applyBorder="1" applyAlignment="1" applyProtection="1">
      <alignment horizontal="center" vertical="center" textRotation="90" wrapText="1"/>
      <protection hidden="1"/>
    </xf>
    <xf numFmtId="0" fontId="37" fillId="21" borderId="51" xfId="0" applyNumberFormat="1" applyFont="1" applyFill="1" applyBorder="1" applyAlignment="1" applyProtection="1">
      <alignment horizontal="center" vertical="center" textRotation="90" wrapText="1"/>
      <protection hidden="1"/>
    </xf>
    <xf numFmtId="14" fontId="37" fillId="0" borderId="0" xfId="0" applyNumberFormat="1" applyFont="1" applyBorder="1" applyAlignment="1" applyProtection="1">
      <alignment vertical="center" wrapText="1"/>
      <protection hidden="1"/>
    </xf>
    <xf numFmtId="14" fontId="37" fillId="24" borderId="0" xfId="0" applyNumberFormat="1" applyFont="1" applyFill="1" applyBorder="1" applyAlignment="1" applyProtection="1">
      <alignment horizontal="right" vertical="center"/>
      <protection hidden="1"/>
    </xf>
    <xf numFmtId="0" fontId="37" fillId="24" borderId="0" xfId="0" applyFont="1" applyFill="1" applyBorder="1" applyAlignment="1" applyProtection="1">
      <alignment vertical="center"/>
      <protection hidden="1"/>
    </xf>
    <xf numFmtId="0" fontId="62" fillId="24" borderId="0" xfId="0" applyFont="1" applyFill="1" applyBorder="1" applyAlignment="1" applyProtection="1">
      <alignment vertical="center"/>
      <protection hidden="1"/>
    </xf>
    <xf numFmtId="0" fontId="0" fillId="14" borderId="1" xfId="0" applyFill="1" applyBorder="1" applyAlignment="1" applyProtection="1">
      <alignment horizontal="left" wrapText="1"/>
      <protection hidden="1"/>
    </xf>
    <xf numFmtId="0" fontId="63" fillId="9" borderId="0" xfId="0" applyFont="1" applyFill="1" applyAlignment="1" applyProtection="1">
      <alignment vertical="center"/>
      <protection hidden="1"/>
    </xf>
    <xf numFmtId="0" fontId="65" fillId="14" borderId="0" xfId="0" applyFont="1" applyFill="1" applyBorder="1" applyProtection="1">
      <protection hidden="1"/>
    </xf>
    <xf numFmtId="0" fontId="66" fillId="21" borderId="11" xfId="0" applyFont="1" applyFill="1" applyBorder="1" applyProtection="1">
      <protection hidden="1"/>
    </xf>
    <xf numFmtId="0" fontId="66" fillId="21" borderId="0" xfId="0" applyFont="1" applyFill="1" applyBorder="1" applyProtection="1">
      <protection hidden="1"/>
    </xf>
    <xf numFmtId="0" fontId="67" fillId="21" borderId="0" xfId="0" applyFont="1" applyFill="1" applyBorder="1" applyProtection="1">
      <protection hidden="1"/>
    </xf>
    <xf numFmtId="0" fontId="0" fillId="21" borderId="51" xfId="0" applyFill="1" applyBorder="1" applyAlignment="1" applyProtection="1">
      <protection hidden="1"/>
    </xf>
    <xf numFmtId="0" fontId="37" fillId="18" borderId="0" xfId="0" applyNumberFormat="1" applyFont="1" applyFill="1" applyBorder="1" applyAlignment="1" applyProtection="1">
      <alignment horizontal="center" vertical="center" textRotation="90" wrapText="1"/>
      <protection hidden="1"/>
    </xf>
    <xf numFmtId="0" fontId="37" fillId="20" borderId="0" xfId="0" applyNumberFormat="1" applyFont="1" applyFill="1" applyBorder="1" applyAlignment="1" applyProtection="1">
      <alignment horizontal="center" vertical="center" textRotation="90" wrapText="1"/>
      <protection hidden="1"/>
    </xf>
    <xf numFmtId="0" fontId="37" fillId="18" borderId="0" xfId="0" applyNumberFormat="1" applyFont="1" applyFill="1" applyBorder="1" applyAlignment="1" applyProtection="1">
      <alignment horizontal="center" vertical="center" wrapText="1"/>
      <protection hidden="1"/>
    </xf>
    <xf numFmtId="49" fontId="37" fillId="18" borderId="0" xfId="0" applyNumberFormat="1" applyFont="1" applyFill="1" applyBorder="1" applyAlignment="1" applyProtection="1">
      <alignment horizontal="center" vertical="center" textRotation="90" wrapText="1"/>
      <protection hidden="1"/>
    </xf>
    <xf numFmtId="0" fontId="37" fillId="20" borderId="0" xfId="0" applyNumberFormat="1" applyFont="1" applyFill="1" applyBorder="1" applyAlignment="1" applyProtection="1">
      <alignment horizontal="center" vertical="center" wrapText="1"/>
      <protection hidden="1"/>
    </xf>
    <xf numFmtId="4" fontId="37" fillId="20" borderId="0" xfId="0" applyNumberFormat="1" applyFont="1" applyFill="1" applyBorder="1" applyAlignment="1" applyProtection="1">
      <alignment horizontal="center" vertical="center" textRotation="90" wrapText="1"/>
      <protection hidden="1"/>
    </xf>
    <xf numFmtId="0" fontId="37" fillId="19" borderId="0" xfId="0" applyNumberFormat="1" applyFont="1" applyFill="1" applyBorder="1" applyAlignment="1" applyProtection="1">
      <alignment horizontal="center" vertical="center" textRotation="90" wrapText="1"/>
      <protection hidden="1"/>
    </xf>
    <xf numFmtId="0" fontId="68" fillId="19" borderId="0" xfId="0" applyFont="1" applyFill="1" applyBorder="1" applyProtection="1">
      <protection hidden="1"/>
    </xf>
    <xf numFmtId="0" fontId="68" fillId="20" borderId="0" xfId="0" applyFont="1" applyFill="1" applyBorder="1" applyProtection="1">
      <protection hidden="1"/>
    </xf>
    <xf numFmtId="0" fontId="68" fillId="14" borderId="0" xfId="0" applyFont="1" applyFill="1" applyBorder="1" applyProtection="1">
      <protection hidden="1"/>
    </xf>
    <xf numFmtId="0" fontId="0" fillId="18" borderId="15" xfId="0" applyFill="1" applyBorder="1" applyProtection="1">
      <protection hidden="1"/>
    </xf>
    <xf numFmtId="0" fontId="69" fillId="18" borderId="0" xfId="0" applyFont="1" applyFill="1" applyBorder="1" applyProtection="1">
      <protection hidden="1"/>
    </xf>
    <xf numFmtId="0" fontId="69" fillId="21" borderId="0" xfId="0" applyFont="1" applyFill="1" applyBorder="1" applyProtection="1">
      <protection hidden="1"/>
    </xf>
    <xf numFmtId="168" fontId="0" fillId="21" borderId="0" xfId="7" applyNumberFormat="1" applyFont="1" applyFill="1" applyBorder="1" applyProtection="1">
      <protection hidden="1"/>
    </xf>
    <xf numFmtId="168" fontId="0" fillId="14" borderId="0" xfId="0" applyNumberFormat="1" applyFill="1" applyBorder="1" applyProtection="1">
      <protection hidden="1"/>
    </xf>
    <xf numFmtId="0" fontId="17" fillId="14" borderId="1" xfId="0" applyFont="1" applyFill="1" applyBorder="1" applyAlignment="1" applyProtection="1">
      <alignment wrapText="1"/>
      <protection hidden="1"/>
    </xf>
    <xf numFmtId="9" fontId="17" fillId="14" borderId="1" xfId="0" applyNumberFormat="1" applyFont="1" applyFill="1" applyBorder="1" applyAlignment="1" applyProtection="1">
      <alignment wrapText="1"/>
      <protection hidden="1"/>
    </xf>
    <xf numFmtId="0" fontId="0" fillId="14" borderId="0" xfId="0" applyFill="1" applyBorder="1" applyAlignment="1" applyProtection="1">
      <alignment horizontal="right" vertical="center"/>
      <protection hidden="1"/>
    </xf>
    <xf numFmtId="0" fontId="0" fillId="14" borderId="0" xfId="0" applyFill="1" applyBorder="1" applyAlignment="1" applyProtection="1">
      <alignment horizontal="right"/>
      <protection hidden="1"/>
    </xf>
    <xf numFmtId="0" fontId="34" fillId="14" borderId="8" xfId="1" applyNumberFormat="1" applyFont="1" applyFill="1" applyBorder="1" applyAlignment="1" applyProtection="1">
      <alignment horizontal="center" vertical="center" wrapText="1"/>
      <protection hidden="1"/>
    </xf>
    <xf numFmtId="44" fontId="29" fillId="14" borderId="8" xfId="9" applyFont="1" applyFill="1" applyBorder="1" applyAlignment="1" applyProtection="1">
      <alignment horizontal="right" vertical="center" wrapText="1"/>
      <protection hidden="1"/>
    </xf>
    <xf numFmtId="44" fontId="30" fillId="14" borderId="8" xfId="2" applyNumberFormat="1" applyFont="1" applyFill="1" applyBorder="1" applyAlignment="1" applyProtection="1">
      <alignment horizontal="right" vertical="center" wrapText="1"/>
      <protection hidden="1"/>
    </xf>
    <xf numFmtId="0" fontId="34" fillId="14" borderId="4" xfId="1" applyNumberFormat="1" applyFont="1" applyFill="1" applyBorder="1" applyAlignment="1" applyProtection="1">
      <alignment horizontal="center" vertical="center" wrapText="1"/>
      <protection hidden="1"/>
    </xf>
    <xf numFmtId="44" fontId="29" fillId="14" borderId="4" xfId="9" applyFont="1" applyFill="1" applyBorder="1" applyAlignment="1" applyProtection="1">
      <alignment horizontal="right" vertical="center" wrapText="1"/>
      <protection hidden="1"/>
    </xf>
    <xf numFmtId="44" fontId="30" fillId="14" borderId="4" xfId="2" applyNumberFormat="1" applyFont="1" applyFill="1" applyBorder="1" applyAlignment="1" applyProtection="1">
      <alignment horizontal="right" vertical="center" wrapText="1"/>
      <protection hidden="1"/>
    </xf>
    <xf numFmtId="168" fontId="0" fillId="14" borderId="1" xfId="0" applyNumberFormat="1" applyFill="1" applyBorder="1" applyProtection="1">
      <protection hidden="1"/>
    </xf>
    <xf numFmtId="168" fontId="0" fillId="14" borderId="45" xfId="0" applyNumberFormat="1" applyFill="1" applyBorder="1" applyProtection="1">
      <protection hidden="1"/>
    </xf>
    <xf numFmtId="4" fontId="0" fillId="14" borderId="0" xfId="0" applyNumberFormat="1" applyFill="1" applyBorder="1" applyAlignment="1" applyProtection="1">
      <alignment horizontal="left"/>
      <protection hidden="1"/>
    </xf>
    <xf numFmtId="0" fontId="0" fillId="21" borderId="0" xfId="0" applyFill="1" applyBorder="1" applyAlignment="1" applyProtection="1">
      <protection hidden="1"/>
    </xf>
    <xf numFmtId="0" fontId="50" fillId="21" borderId="30" xfId="4" applyFont="1" applyFill="1" applyBorder="1" applyAlignment="1" applyProtection="1">
      <alignment horizontal="left" vertical="center"/>
      <protection hidden="1"/>
    </xf>
    <xf numFmtId="0" fontId="51" fillId="21" borderId="31" xfId="0" applyFont="1" applyFill="1" applyBorder="1" applyAlignment="1" applyProtection="1">
      <alignment horizontal="left" vertical="center"/>
      <protection hidden="1"/>
    </xf>
    <xf numFmtId="44" fontId="30" fillId="18" borderId="15" xfId="2" applyNumberFormat="1" applyFont="1" applyFill="1" applyBorder="1" applyAlignment="1" applyProtection="1">
      <alignment horizontal="right" vertical="center" wrapText="1"/>
      <protection hidden="1"/>
    </xf>
    <xf numFmtId="0" fontId="70" fillId="0" borderId="0" xfId="0" applyFont="1" applyProtection="1">
      <protection hidden="1"/>
    </xf>
    <xf numFmtId="0" fontId="71" fillId="0" borderId="0" xfId="0" applyNumberFormat="1" applyFont="1" applyBorder="1" applyAlignment="1" applyProtection="1">
      <alignment horizontal="center" vertical="center" textRotation="90" wrapText="1"/>
      <protection hidden="1"/>
    </xf>
    <xf numFmtId="0" fontId="34" fillId="14" borderId="73" xfId="1" applyNumberFormat="1" applyFont="1" applyFill="1" applyBorder="1" applyAlignment="1" applyProtection="1">
      <alignment horizontal="left" vertical="center" wrapText="1"/>
      <protection hidden="1"/>
    </xf>
    <xf numFmtId="44" fontId="17" fillId="14" borderId="73" xfId="0" applyNumberFormat="1" applyFont="1" applyFill="1" applyBorder="1" applyProtection="1">
      <protection hidden="1"/>
    </xf>
    <xf numFmtId="10" fontId="0" fillId="17" borderId="41" xfId="0" applyNumberFormat="1" applyFill="1" applyBorder="1" applyProtection="1">
      <protection hidden="1"/>
    </xf>
    <xf numFmtId="10" fontId="0" fillId="17" borderId="66" xfId="0" applyNumberFormat="1" applyFill="1" applyBorder="1" applyProtection="1">
      <protection hidden="1"/>
    </xf>
    <xf numFmtId="9" fontId="0" fillId="20" borderId="30" xfId="0" applyNumberFormat="1" applyFill="1" applyBorder="1" applyAlignment="1" applyProtection="1">
      <alignment horizontal="center" vertical="center"/>
      <protection hidden="1"/>
    </xf>
    <xf numFmtId="9" fontId="0" fillId="20" borderId="31" xfId="0" applyNumberFormat="1" applyFill="1" applyBorder="1" applyAlignment="1" applyProtection="1">
      <alignment horizontal="center" vertical="center"/>
      <protection hidden="1"/>
    </xf>
    <xf numFmtId="9" fontId="0" fillId="20" borderId="42" xfId="0" applyNumberFormat="1" applyFill="1" applyBorder="1" applyAlignment="1" applyProtection="1">
      <alignment horizontal="center" vertical="center"/>
      <protection hidden="1"/>
    </xf>
    <xf numFmtId="4" fontId="0" fillId="20" borderId="44" xfId="0" applyNumberFormat="1" applyFill="1" applyBorder="1" applyAlignment="1" applyProtection="1">
      <alignment horizontal="center" vertical="center"/>
      <protection hidden="1"/>
    </xf>
    <xf numFmtId="9" fontId="0" fillId="20" borderId="37" xfId="0" applyNumberFormat="1" applyFill="1" applyBorder="1" applyAlignment="1" applyProtection="1">
      <alignment horizontal="center" vertical="center"/>
      <protection hidden="1"/>
    </xf>
    <xf numFmtId="4" fontId="0" fillId="20" borderId="38" xfId="0" applyNumberFormat="1" applyFill="1" applyBorder="1" applyAlignment="1" applyProtection="1">
      <alignment horizontal="center" vertical="center"/>
      <protection hidden="1"/>
    </xf>
    <xf numFmtId="165" fontId="36" fillId="11" borderId="0" xfId="0" applyNumberFormat="1" applyFont="1" applyFill="1" applyBorder="1" applyAlignment="1" applyProtection="1">
      <alignment horizontal="right" vertical="center" wrapText="1"/>
      <protection hidden="1"/>
    </xf>
    <xf numFmtId="0" fontId="0" fillId="0" borderId="0" xfId="0" applyFont="1" applyBorder="1" applyAlignment="1" applyProtection="1">
      <alignment vertical="center"/>
      <protection hidden="1"/>
    </xf>
    <xf numFmtId="0" fontId="19" fillId="9" borderId="0" xfId="0" applyFont="1" applyFill="1" applyAlignment="1" applyProtection="1">
      <alignment vertical="center"/>
      <protection hidden="1"/>
    </xf>
    <xf numFmtId="0" fontId="37" fillId="12" borderId="0" xfId="0" applyFont="1" applyFill="1" applyBorder="1" applyAlignment="1" applyProtection="1">
      <alignment vertical="center"/>
      <protection hidden="1"/>
    </xf>
    <xf numFmtId="0" fontId="74" fillId="12" borderId="0" xfId="0" applyFont="1" applyFill="1" applyBorder="1" applyAlignment="1" applyProtection="1">
      <alignment vertical="center" wrapText="1"/>
      <protection hidden="1"/>
    </xf>
    <xf numFmtId="0" fontId="40" fillId="12" borderId="0" xfId="0" applyFont="1" applyFill="1" applyBorder="1" applyAlignment="1" applyProtection="1">
      <alignment vertical="center" wrapText="1"/>
      <protection hidden="1"/>
    </xf>
    <xf numFmtId="0" fontId="37" fillId="12" borderId="0" xfId="0" applyFont="1" applyFill="1" applyAlignment="1" applyProtection="1">
      <alignment vertical="center"/>
      <protection hidden="1"/>
    </xf>
    <xf numFmtId="0" fontId="18" fillId="12" borderId="0" xfId="0" applyFont="1" applyFill="1" applyAlignment="1" applyProtection="1">
      <alignment vertical="center" wrapText="1"/>
      <protection hidden="1"/>
    </xf>
    <xf numFmtId="0" fontId="18" fillId="12" borderId="0" xfId="0" applyFont="1" applyFill="1" applyAlignment="1" applyProtection="1">
      <alignment horizontal="right" vertical="center" wrapText="1" indent="2"/>
      <protection hidden="1"/>
    </xf>
    <xf numFmtId="0" fontId="40" fillId="12" borderId="0" xfId="0" applyFont="1" applyFill="1" applyBorder="1" applyAlignment="1" applyProtection="1">
      <alignment horizontal="center" vertical="center" wrapText="1"/>
      <protection hidden="1"/>
    </xf>
    <xf numFmtId="0" fontId="42" fillId="12" borderId="0" xfId="0" applyFont="1" applyFill="1" applyBorder="1" applyAlignment="1" applyProtection="1">
      <alignment horizontal="left" vertical="center" wrapText="1" indent="1"/>
      <protection hidden="1"/>
    </xf>
    <xf numFmtId="0" fontId="18" fillId="12" borderId="0" xfId="0" applyFont="1" applyFill="1" applyAlignment="1" applyProtection="1">
      <alignment horizontal="left" vertical="center" wrapText="1" indent="1"/>
      <protection hidden="1"/>
    </xf>
    <xf numFmtId="0" fontId="18" fillId="12" borderId="0" xfId="0" applyFont="1" applyFill="1" applyAlignment="1" applyProtection="1">
      <alignment horizontal="right" vertical="center"/>
      <protection hidden="1"/>
    </xf>
    <xf numFmtId="0" fontId="18" fillId="12" borderId="0" xfId="0" applyFont="1" applyFill="1" applyAlignment="1" applyProtection="1">
      <alignment horizontal="right"/>
      <protection hidden="1"/>
    </xf>
    <xf numFmtId="0" fontId="77" fillId="12" borderId="0" xfId="0" applyFont="1" applyFill="1" applyAlignment="1" applyProtection="1">
      <alignment horizontal="right" vertical="top" wrapText="1"/>
      <protection hidden="1"/>
    </xf>
    <xf numFmtId="0" fontId="19" fillId="12" borderId="0" xfId="0" applyFont="1" applyFill="1" applyAlignment="1" applyProtection="1">
      <alignment horizontal="right" vertical="top" wrapText="1"/>
      <protection hidden="1"/>
    </xf>
    <xf numFmtId="0" fontId="18" fillId="12" borderId="0" xfId="0" applyFont="1" applyFill="1" applyAlignment="1" applyProtection="1">
      <alignment horizontal="right" vertical="top" wrapText="1"/>
      <protection hidden="1"/>
    </xf>
    <xf numFmtId="0" fontId="18" fillId="12" borderId="0" xfId="0" applyFont="1" applyFill="1" applyAlignment="1" applyProtection="1">
      <alignment vertical="top" wrapText="1"/>
      <protection hidden="1"/>
    </xf>
    <xf numFmtId="0" fontId="74" fillId="17" borderId="16" xfId="0" applyFont="1" applyFill="1" applyBorder="1" applyAlignment="1" applyProtection="1">
      <alignment vertical="center" wrapText="1"/>
      <protection hidden="1"/>
    </xf>
    <xf numFmtId="0" fontId="87" fillId="12" borderId="0" xfId="0" applyFont="1" applyFill="1" applyBorder="1" applyAlignment="1" applyProtection="1">
      <alignment vertical="center"/>
      <protection hidden="1"/>
    </xf>
    <xf numFmtId="0" fontId="39" fillId="0" borderId="0" xfId="0" applyFont="1" applyBorder="1" applyAlignment="1" applyProtection="1">
      <alignment vertical="center"/>
      <protection hidden="1"/>
    </xf>
    <xf numFmtId="0" fontId="39" fillId="9" borderId="0" xfId="0" applyFont="1" applyFill="1" applyBorder="1" applyAlignment="1" applyProtection="1">
      <alignment vertical="center"/>
      <protection hidden="1"/>
    </xf>
    <xf numFmtId="0" fontId="18" fillId="9" borderId="0" xfId="0" applyFont="1" applyFill="1" applyAlignment="1" applyProtection="1">
      <alignment horizontal="left" vertical="center"/>
      <protection hidden="1"/>
    </xf>
    <xf numFmtId="0" fontId="37" fillId="9" borderId="0" xfId="0" applyFont="1" applyFill="1" applyAlignment="1" applyProtection="1">
      <protection hidden="1"/>
    </xf>
    <xf numFmtId="0" fontId="37" fillId="9" borderId="0" xfId="0" applyFont="1" applyFill="1" applyAlignment="1" applyProtection="1">
      <alignment vertical="center" wrapText="1"/>
      <protection hidden="1"/>
    </xf>
    <xf numFmtId="0" fontId="87" fillId="12" borderId="0" xfId="0" applyFont="1" applyFill="1" applyBorder="1" applyAlignment="1" applyProtection="1">
      <alignment vertical="top"/>
      <protection hidden="1"/>
    </xf>
    <xf numFmtId="0" fontId="37" fillId="12" borderId="19" xfId="0" applyFont="1" applyFill="1" applyBorder="1" applyAlignment="1" applyProtection="1">
      <alignment vertical="center"/>
      <protection hidden="1"/>
    </xf>
    <xf numFmtId="0" fontId="37" fillId="12" borderId="20" xfId="0" applyFont="1" applyFill="1" applyBorder="1" applyAlignment="1" applyProtection="1">
      <alignment vertical="center"/>
      <protection hidden="1"/>
    </xf>
    <xf numFmtId="0" fontId="37" fillId="12" borderId="22" xfId="0" applyFont="1" applyFill="1" applyBorder="1" applyAlignment="1" applyProtection="1">
      <alignment vertical="center"/>
      <protection hidden="1"/>
    </xf>
    <xf numFmtId="0" fontId="37" fillId="12" borderId="26" xfId="0" applyFont="1" applyFill="1" applyBorder="1" applyAlignment="1" applyProtection="1">
      <alignment vertical="center"/>
      <protection hidden="1"/>
    </xf>
    <xf numFmtId="0" fontId="37" fillId="12" borderId="27" xfId="0" applyFont="1" applyFill="1" applyBorder="1" applyAlignment="1" applyProtection="1">
      <alignment vertical="center"/>
      <protection hidden="1"/>
    </xf>
    <xf numFmtId="0" fontId="39" fillId="9" borderId="0" xfId="0" applyFont="1" applyFill="1" applyAlignment="1" applyProtection="1">
      <alignment vertical="center"/>
      <protection hidden="1"/>
    </xf>
    <xf numFmtId="0" fontId="79" fillId="12" borderId="0" xfId="0" applyFont="1" applyFill="1" applyAlignment="1" applyProtection="1">
      <alignment horizontal="right" vertical="center" wrapText="1" indent="1"/>
      <protection hidden="1"/>
    </xf>
    <xf numFmtId="0" fontId="79" fillId="12" borderId="0" xfId="0" applyFont="1" applyFill="1" applyBorder="1" applyAlignment="1" applyProtection="1">
      <alignment horizontal="right" vertical="center" wrapText="1" indent="1"/>
      <protection hidden="1"/>
    </xf>
    <xf numFmtId="0" fontId="75" fillId="12" borderId="0" xfId="0" applyFont="1" applyFill="1" applyBorder="1" applyAlignment="1" applyProtection="1">
      <alignment horizontal="center" wrapText="1"/>
      <protection hidden="1"/>
    </xf>
    <xf numFmtId="0" fontId="92" fillId="12" borderId="0" xfId="0" applyFont="1" applyFill="1" applyBorder="1" applyAlignment="1" applyProtection="1">
      <alignment horizontal="center" vertical="center" wrapText="1"/>
      <protection hidden="1"/>
    </xf>
    <xf numFmtId="0" fontId="34" fillId="13" borderId="1" xfId="1" applyNumberFormat="1" applyFont="1" applyFill="1" applyBorder="1" applyAlignment="1" applyProtection="1">
      <alignment horizontal="center" vertical="center" wrapText="1"/>
      <protection hidden="1"/>
    </xf>
    <xf numFmtId="0" fontId="34" fillId="13" borderId="17" xfId="1" applyNumberFormat="1" applyFont="1" applyFill="1" applyBorder="1" applyAlignment="1" applyProtection="1">
      <alignment horizontal="center" vertical="center" wrapText="1"/>
      <protection hidden="1"/>
    </xf>
    <xf numFmtId="0" fontId="18" fillId="9" borderId="0" xfId="0" applyFont="1" applyFill="1" applyBorder="1" applyAlignment="1" applyProtection="1">
      <alignment vertical="center"/>
      <protection hidden="1"/>
    </xf>
    <xf numFmtId="0" fontId="81" fillId="12" borderId="0" xfId="0" applyFont="1" applyFill="1" applyBorder="1" applyAlignment="1" applyProtection="1">
      <alignment vertical="center"/>
      <protection hidden="1"/>
    </xf>
    <xf numFmtId="0" fontId="80" fillId="12" borderId="0" xfId="0" applyFont="1" applyFill="1" applyBorder="1" applyAlignment="1" applyProtection="1">
      <alignment vertical="center"/>
      <protection hidden="1"/>
    </xf>
    <xf numFmtId="0" fontId="75" fillId="12" borderId="0" xfId="0" applyFont="1" applyFill="1" applyBorder="1" applyAlignment="1" applyProtection="1">
      <alignment horizontal="center" vertical="center" wrapText="1"/>
      <protection hidden="1"/>
    </xf>
    <xf numFmtId="0" fontId="39" fillId="0" borderId="0" xfId="0" applyFont="1" applyProtection="1">
      <protection hidden="1"/>
    </xf>
    <xf numFmtId="0" fontId="15" fillId="14" borderId="16" xfId="0" applyFont="1" applyFill="1" applyBorder="1" applyAlignment="1" applyProtection="1">
      <alignment vertical="center"/>
      <protection hidden="1"/>
    </xf>
    <xf numFmtId="0" fontId="37" fillId="9" borderId="1" xfId="0" applyFont="1" applyFill="1" applyBorder="1" applyAlignment="1" applyProtection="1">
      <alignment horizontal="center" vertical="center" wrapText="1"/>
      <protection locked="0"/>
    </xf>
    <xf numFmtId="0" fontId="37" fillId="9" borderId="1" xfId="0" applyFont="1" applyFill="1" applyBorder="1" applyAlignment="1" applyProtection="1">
      <alignment horizontal="left" vertical="center" wrapText="1"/>
      <protection locked="0"/>
    </xf>
    <xf numFmtId="14" fontId="37" fillId="9" borderId="1" xfId="0" applyNumberFormat="1" applyFont="1" applyFill="1" applyBorder="1" applyAlignment="1" applyProtection="1">
      <alignment vertical="center" wrapText="1"/>
      <protection locked="0"/>
    </xf>
    <xf numFmtId="14" fontId="37" fillId="9" borderId="1" xfId="0" applyNumberFormat="1" applyFont="1" applyFill="1" applyBorder="1" applyAlignment="1" applyProtection="1">
      <alignment horizontal="center" vertical="center" wrapText="1"/>
      <protection locked="0"/>
    </xf>
    <xf numFmtId="4" fontId="37" fillId="9" borderId="1" xfId="0" applyNumberFormat="1" applyFont="1" applyFill="1" applyBorder="1" applyAlignment="1" applyProtection="1">
      <alignment horizontal="center" vertical="center" wrapText="1"/>
      <protection locked="0"/>
    </xf>
    <xf numFmtId="49" fontId="37" fillId="9" borderId="1" xfId="0" applyNumberFormat="1" applyFont="1" applyFill="1" applyBorder="1" applyAlignment="1" applyProtection="1">
      <alignment horizontal="center" vertical="center" wrapText="1"/>
      <protection locked="0"/>
    </xf>
    <xf numFmtId="0" fontId="37" fillId="9" borderId="1" xfId="0" applyFont="1" applyFill="1" applyBorder="1" applyAlignment="1" applyProtection="1">
      <alignment vertical="center" wrapText="1"/>
      <protection locked="0"/>
    </xf>
    <xf numFmtId="0" fontId="98" fillId="25" borderId="1" xfId="0" applyNumberFormat="1" applyFont="1" applyFill="1" applyBorder="1" applyAlignment="1" applyProtection="1">
      <alignment horizontal="center" vertical="center" textRotation="90" wrapText="1"/>
      <protection hidden="1"/>
    </xf>
    <xf numFmtId="49" fontId="98" fillId="25" borderId="1" xfId="0" applyNumberFormat="1" applyFont="1" applyFill="1" applyBorder="1" applyAlignment="1" applyProtection="1">
      <alignment horizontal="center" vertical="center" textRotation="90" wrapText="1"/>
      <protection hidden="1"/>
    </xf>
    <xf numFmtId="4" fontId="98" fillId="25" borderId="1" xfId="0" applyNumberFormat="1" applyFont="1" applyFill="1" applyBorder="1" applyAlignment="1" applyProtection="1">
      <alignment horizontal="center" vertical="center" textRotation="90" wrapText="1"/>
      <protection hidden="1"/>
    </xf>
    <xf numFmtId="0" fontId="98" fillId="25" borderId="1" xfId="0" applyNumberFormat="1" applyFont="1" applyFill="1" applyBorder="1" applyAlignment="1" applyProtection="1">
      <alignment horizontal="center" vertical="center" wrapText="1"/>
      <protection hidden="1"/>
    </xf>
    <xf numFmtId="4" fontId="37" fillId="14" borderId="1" xfId="0" applyNumberFormat="1" applyFont="1" applyFill="1" applyBorder="1" applyAlignment="1" applyProtection="1">
      <alignment horizontal="right" vertical="center" wrapText="1"/>
      <protection hidden="1"/>
    </xf>
    <xf numFmtId="0" fontId="39" fillId="12" borderId="0" xfId="0" applyFont="1" applyFill="1" applyAlignment="1" applyProtection="1">
      <alignment horizontal="left" vertical="center" wrapText="1"/>
      <protection hidden="1"/>
    </xf>
    <xf numFmtId="0" fontId="19" fillId="12" borderId="0" xfId="0" applyFont="1" applyFill="1" applyAlignment="1" applyProtection="1">
      <alignment horizontal="left" vertical="center" wrapText="1"/>
      <protection hidden="1"/>
    </xf>
    <xf numFmtId="0" fontId="19" fillId="12" borderId="0" xfId="0" applyFont="1" applyFill="1" applyAlignment="1" applyProtection="1">
      <alignment horizontal="right" vertical="center" indent="2"/>
      <protection hidden="1"/>
    </xf>
    <xf numFmtId="0" fontId="19" fillId="12" borderId="0" xfId="0" applyFont="1" applyFill="1" applyBorder="1" applyAlignment="1" applyProtection="1">
      <alignment horizontal="right" vertical="center" wrapText="1" indent="2"/>
      <protection hidden="1"/>
    </xf>
    <xf numFmtId="0" fontId="15" fillId="12" borderId="0" xfId="0" applyFont="1" applyFill="1" applyAlignment="1" applyProtection="1">
      <alignment vertical="center"/>
      <protection hidden="1"/>
    </xf>
    <xf numFmtId="0" fontId="37" fillId="12" borderId="0" xfId="0" applyFont="1" applyFill="1" applyAlignment="1" applyProtection="1">
      <alignment horizontal="center" vertical="center"/>
      <protection hidden="1"/>
    </xf>
    <xf numFmtId="0" fontId="15" fillId="12" borderId="0" xfId="0" applyFont="1" applyFill="1" applyBorder="1" applyAlignment="1" applyProtection="1">
      <alignment vertical="center" wrapText="1"/>
      <protection hidden="1"/>
    </xf>
    <xf numFmtId="0" fontId="0" fillId="12" borderId="0" xfId="0" applyFill="1" applyBorder="1" applyAlignment="1" applyProtection="1">
      <alignment vertical="center" wrapText="1"/>
      <protection hidden="1"/>
    </xf>
    <xf numFmtId="0" fontId="102" fillId="12" borderId="0" xfId="0" applyFont="1" applyFill="1" applyAlignment="1" applyProtection="1">
      <alignment vertical="center"/>
      <protection hidden="1"/>
    </xf>
    <xf numFmtId="0" fontId="19" fillId="12" borderId="0" xfId="0" applyFont="1" applyFill="1" applyAlignment="1" applyProtection="1">
      <alignment horizontal="right" vertical="center" wrapText="1" indent="2"/>
      <protection hidden="1"/>
    </xf>
    <xf numFmtId="0" fontId="37" fillId="12" borderId="0" xfId="0" applyFont="1" applyFill="1" applyAlignment="1" applyProtection="1">
      <protection hidden="1"/>
    </xf>
    <xf numFmtId="0" fontId="28" fillId="5" borderId="0" xfId="5" applyFill="1" applyProtection="1">
      <protection hidden="1"/>
    </xf>
    <xf numFmtId="0" fontId="44" fillId="5" borderId="0" xfId="5" applyFont="1" applyFill="1" applyAlignment="1" applyProtection="1">
      <alignment horizontal="left"/>
      <protection hidden="1"/>
    </xf>
    <xf numFmtId="0" fontId="45" fillId="5" borderId="0" xfId="3" applyFont="1" applyFill="1" applyAlignment="1" applyProtection="1">
      <protection hidden="1"/>
    </xf>
    <xf numFmtId="0" fontId="45" fillId="5" borderId="0" xfId="3" applyFont="1" applyFill="1" applyProtection="1">
      <protection hidden="1"/>
    </xf>
    <xf numFmtId="0" fontId="46" fillId="5" borderId="0" xfId="3" applyFont="1" applyFill="1" applyAlignment="1" applyProtection="1">
      <protection hidden="1"/>
    </xf>
    <xf numFmtId="0" fontId="26" fillId="5" borderId="0" xfId="4" applyFont="1" applyFill="1" applyAlignment="1" applyProtection="1">
      <alignment horizontal="left" vertical="center"/>
      <protection hidden="1"/>
    </xf>
    <xf numFmtId="0" fontId="0" fillId="5" borderId="0" xfId="0" applyFill="1" applyProtection="1">
      <protection hidden="1"/>
    </xf>
    <xf numFmtId="0" fontId="92" fillId="12" borderId="0" xfId="3" applyFont="1" applyFill="1" applyAlignment="1" applyProtection="1">
      <protection hidden="1"/>
    </xf>
    <xf numFmtId="0" fontId="103" fillId="12" borderId="0" xfId="5" applyFont="1" applyFill="1" applyProtection="1">
      <protection hidden="1"/>
    </xf>
    <xf numFmtId="0" fontId="28" fillId="12" borderId="0" xfId="5" applyFill="1" applyProtection="1">
      <protection hidden="1"/>
    </xf>
    <xf numFmtId="0" fontId="50" fillId="12" borderId="0" xfId="4" applyFont="1" applyFill="1" applyAlignment="1" applyProtection="1">
      <alignment horizontal="left" vertical="center"/>
      <protection hidden="1"/>
    </xf>
    <xf numFmtId="0" fontId="34" fillId="12" borderId="0" xfId="5" applyFont="1" applyFill="1" applyProtection="1">
      <protection hidden="1"/>
    </xf>
    <xf numFmtId="0" fontId="28" fillId="12" borderId="5" xfId="5" applyFill="1" applyBorder="1" applyProtection="1">
      <protection hidden="1"/>
    </xf>
    <xf numFmtId="0" fontId="34" fillId="12" borderId="0" xfId="5" applyFont="1" applyFill="1" applyBorder="1" applyProtection="1">
      <protection hidden="1"/>
    </xf>
    <xf numFmtId="0" fontId="28" fillId="12" borderId="0" xfId="5" applyFill="1" applyBorder="1" applyProtection="1">
      <protection hidden="1"/>
    </xf>
    <xf numFmtId="0" fontId="27" fillId="12" borderId="0" xfId="4" applyFont="1" applyFill="1" applyBorder="1" applyAlignment="1" applyProtection="1">
      <alignment horizontal="left" vertical="center"/>
      <protection hidden="1"/>
    </xf>
    <xf numFmtId="0" fontId="47" fillId="23" borderId="1" xfId="4" applyFont="1" applyFill="1" applyBorder="1" applyAlignment="1" applyProtection="1">
      <alignment horizontal="left" vertical="center"/>
      <protection hidden="1"/>
    </xf>
    <xf numFmtId="0" fontId="25" fillId="23" borderId="1" xfId="4" applyFont="1" applyFill="1" applyBorder="1" applyAlignment="1" applyProtection="1">
      <alignment horizontal="left" vertical="center" wrapText="1"/>
      <protection hidden="1"/>
    </xf>
    <xf numFmtId="0" fontId="48" fillId="23" borderId="1" xfId="4" applyFont="1" applyFill="1" applyBorder="1" applyAlignment="1" applyProtection="1">
      <alignment horizontal="left" vertical="center" wrapText="1"/>
      <protection hidden="1"/>
    </xf>
    <xf numFmtId="44" fontId="30" fillId="23" borderId="1" xfId="2" applyNumberFormat="1" applyFont="1" applyFill="1" applyBorder="1" applyAlignment="1" applyProtection="1">
      <alignment horizontal="right" vertical="center" wrapText="1"/>
      <protection hidden="1"/>
    </xf>
    <xf numFmtId="0" fontId="28" fillId="12" borderId="0" xfId="1" applyNumberFormat="1" applyFont="1" applyFill="1" applyBorder="1" applyAlignment="1" applyProtection="1">
      <alignment horizontal="left"/>
      <protection hidden="1"/>
    </xf>
    <xf numFmtId="44" fontId="30" fillId="12" borderId="0" xfId="2" applyNumberFormat="1" applyFont="1" applyFill="1" applyBorder="1" applyAlignment="1" applyProtection="1">
      <alignment horizontal="right" vertical="center" wrapText="1"/>
      <protection hidden="1"/>
    </xf>
    <xf numFmtId="0" fontId="49" fillId="12" borderId="0" xfId="4" applyFont="1" applyFill="1" applyAlignment="1" applyProtection="1">
      <alignment horizontal="left" vertical="top" wrapText="1"/>
      <protection hidden="1"/>
    </xf>
    <xf numFmtId="0" fontId="28" fillId="12" borderId="0" xfId="5" applyFill="1" applyAlignment="1" applyProtection="1">
      <alignment wrapText="1"/>
      <protection hidden="1"/>
    </xf>
    <xf numFmtId="0" fontId="34" fillId="12" borderId="0" xfId="1" applyNumberFormat="1" applyFont="1" applyFill="1" applyBorder="1" applyAlignment="1" applyProtection="1">
      <alignment horizontal="left" vertical="center" wrapText="1"/>
      <protection hidden="1"/>
    </xf>
    <xf numFmtId="0" fontId="34" fillId="10" borderId="17" xfId="1" applyNumberFormat="1" applyFont="1" applyFill="1" applyBorder="1" applyAlignment="1" applyProtection="1">
      <alignment horizontal="right" vertical="center" wrapText="1"/>
      <protection hidden="1"/>
    </xf>
    <xf numFmtId="0" fontId="34" fillId="10" borderId="24" xfId="1" applyNumberFormat="1" applyFont="1" applyFill="1" applyBorder="1" applyAlignment="1" applyProtection="1">
      <alignment horizontal="left" vertical="center" wrapText="1"/>
      <protection hidden="1"/>
    </xf>
    <xf numFmtId="0" fontId="10" fillId="10" borderId="1" xfId="1" applyNumberFormat="1" applyFont="1" applyFill="1" applyBorder="1" applyAlignment="1" applyProtection="1">
      <alignment horizontal="left" vertical="center" wrapText="1" indent="1"/>
      <protection hidden="1"/>
    </xf>
    <xf numFmtId="0" fontId="34" fillId="10" borderId="1" xfId="1" applyNumberFormat="1" applyFont="1" applyFill="1" applyBorder="1" applyAlignment="1" applyProtection="1">
      <alignment horizontal="left" vertical="center" wrapText="1"/>
      <protection hidden="1"/>
    </xf>
    <xf numFmtId="0" fontId="34" fillId="10" borderId="1" xfId="1" applyNumberFormat="1" applyFont="1" applyFill="1" applyBorder="1" applyAlignment="1" applyProtection="1">
      <alignment horizontal="center" vertical="center" wrapText="1"/>
      <protection hidden="1"/>
    </xf>
    <xf numFmtId="0" fontId="34" fillId="10" borderId="17" xfId="1" applyNumberFormat="1" applyFont="1" applyFill="1" applyBorder="1" applyAlignment="1" applyProtection="1">
      <alignment horizontal="center" vertical="center" wrapText="1"/>
      <protection hidden="1"/>
    </xf>
    <xf numFmtId="0" fontId="28" fillId="10" borderId="1" xfId="1" applyNumberFormat="1" applyFont="1" applyFill="1" applyBorder="1" applyAlignment="1" applyProtection="1">
      <alignment horizontal="left" vertical="center" wrapText="1" indent="1"/>
      <protection hidden="1"/>
    </xf>
    <xf numFmtId="44" fontId="28" fillId="12" borderId="0" xfId="5" applyNumberFormat="1" applyFill="1" applyBorder="1" applyProtection="1">
      <protection hidden="1"/>
    </xf>
    <xf numFmtId="0" fontId="0" fillId="12" borderId="0" xfId="0" applyFill="1" applyProtection="1">
      <protection hidden="1"/>
    </xf>
    <xf numFmtId="0" fontId="5" fillId="12" borderId="0" xfId="5" applyFont="1" applyFill="1" applyProtection="1">
      <protection hidden="1"/>
    </xf>
    <xf numFmtId="0" fontId="26" fillId="12" borderId="0" xfId="4" applyFont="1" applyFill="1" applyAlignment="1" applyProtection="1">
      <alignment horizontal="left" vertical="center"/>
      <protection hidden="1"/>
    </xf>
    <xf numFmtId="0" fontId="8" fillId="12" borderId="0" xfId="5" applyFont="1" applyFill="1" applyProtection="1">
      <protection hidden="1"/>
    </xf>
    <xf numFmtId="0" fontId="0" fillId="14" borderId="0" xfId="0" applyFill="1" applyBorder="1" applyAlignment="1" applyProtection="1">
      <alignment horizontal="left" wrapText="1"/>
      <protection hidden="1"/>
    </xf>
    <xf numFmtId="0" fontId="0" fillId="14" borderId="0" xfId="0" applyFill="1" applyBorder="1" applyAlignment="1" applyProtection="1">
      <alignment wrapText="1"/>
      <protection hidden="1"/>
    </xf>
    <xf numFmtId="0" fontId="37" fillId="14" borderId="0" xfId="0" applyNumberFormat="1" applyFont="1" applyFill="1" applyBorder="1" applyAlignment="1" applyProtection="1">
      <alignment horizontal="center" vertical="center" wrapText="1"/>
      <protection hidden="1"/>
    </xf>
    <xf numFmtId="0" fontId="51" fillId="21" borderId="0" xfId="0" applyFont="1" applyFill="1" applyProtection="1">
      <protection hidden="1"/>
    </xf>
    <xf numFmtId="0" fontId="50" fillId="27" borderId="0" xfId="0" applyFont="1" applyFill="1" applyAlignment="1" applyProtection="1">
      <alignment horizontal="left" vertical="center"/>
      <protection hidden="1"/>
    </xf>
    <xf numFmtId="0" fontId="50" fillId="27" borderId="0" xfId="0" applyFont="1" applyFill="1" applyAlignment="1" applyProtection="1">
      <alignment horizontal="left"/>
      <protection hidden="1"/>
    </xf>
    <xf numFmtId="0" fontId="0" fillId="20" borderId="0" xfId="0" applyFill="1" applyAlignment="1" applyProtection="1">
      <alignment horizontal="left" vertical="center" wrapText="1"/>
      <protection hidden="1"/>
    </xf>
    <xf numFmtId="0" fontId="0" fillId="20" borderId="0" xfId="0" applyFill="1" applyAlignment="1" applyProtection="1">
      <alignment horizontal="left" vertical="center"/>
      <protection hidden="1"/>
    </xf>
    <xf numFmtId="0" fontId="43" fillId="12" borderId="0" xfId="0" applyFont="1" applyFill="1" applyBorder="1" applyAlignment="1" applyProtection="1">
      <alignment horizontal="left" vertical="center"/>
      <protection hidden="1"/>
    </xf>
    <xf numFmtId="0" fontId="16" fillId="12" borderId="0" xfId="0" applyFont="1" applyFill="1" applyAlignment="1" applyProtection="1">
      <alignment vertical="center"/>
      <protection hidden="1"/>
    </xf>
    <xf numFmtId="0" fontId="78" fillId="12" borderId="0" xfId="0" applyFont="1" applyFill="1" applyAlignment="1" applyProtection="1">
      <alignment horizontal="center" wrapText="1"/>
      <protection hidden="1"/>
    </xf>
    <xf numFmtId="0" fontId="41" fillId="12" borderId="0" xfId="0" applyFont="1" applyFill="1" applyBorder="1" applyAlignment="1" applyProtection="1">
      <alignment vertical="center"/>
      <protection hidden="1"/>
    </xf>
    <xf numFmtId="0" fontId="78" fillId="12" borderId="20" xfId="0" applyFont="1" applyFill="1" applyBorder="1" applyAlignment="1" applyProtection="1">
      <alignment horizontal="center" wrapText="1"/>
      <protection hidden="1"/>
    </xf>
    <xf numFmtId="0" fontId="78" fillId="12" borderId="21" xfId="0" applyFont="1" applyFill="1" applyBorder="1" applyAlignment="1" applyProtection="1">
      <alignment horizontal="center" wrapText="1"/>
      <protection hidden="1"/>
    </xf>
    <xf numFmtId="0" fontId="78" fillId="12" borderId="0" xfId="0" applyFont="1" applyFill="1" applyBorder="1" applyAlignment="1" applyProtection="1">
      <alignment horizontal="center" wrapText="1"/>
      <protection hidden="1"/>
    </xf>
    <xf numFmtId="0" fontId="78" fillId="12" borderId="23" xfId="0" applyFont="1" applyFill="1" applyBorder="1" applyAlignment="1" applyProtection="1">
      <alignment horizontal="center" wrapText="1"/>
      <protection hidden="1"/>
    </xf>
    <xf numFmtId="0" fontId="78" fillId="12" borderId="5" xfId="0" applyFont="1" applyFill="1" applyBorder="1" applyAlignment="1" applyProtection="1">
      <alignment horizontal="center" wrapText="1"/>
      <protection hidden="1"/>
    </xf>
    <xf numFmtId="0" fontId="78" fillId="12" borderId="28" xfId="0" applyFont="1" applyFill="1" applyBorder="1" applyAlignment="1" applyProtection="1">
      <alignment horizontal="center" wrapText="1"/>
      <protection hidden="1"/>
    </xf>
    <xf numFmtId="0" fontId="86" fillId="12" borderId="0" xfId="0" applyFont="1" applyFill="1" applyBorder="1" applyAlignment="1" applyProtection="1">
      <alignment vertical="center"/>
      <protection hidden="1"/>
    </xf>
    <xf numFmtId="0" fontId="76" fillId="12" borderId="0" xfId="0" applyFont="1" applyFill="1" applyBorder="1" applyAlignment="1" applyProtection="1">
      <alignment vertical="center"/>
      <protection hidden="1"/>
    </xf>
    <xf numFmtId="0" fontId="20" fillId="3" borderId="0" xfId="0" applyNumberFormat="1" applyFont="1" applyFill="1" applyBorder="1" applyAlignment="1" applyProtection="1">
      <alignment horizontal="left" vertical="center" wrapText="1" indent="2"/>
      <protection hidden="1"/>
    </xf>
    <xf numFmtId="0" fontId="16" fillId="12" borderId="0" xfId="0" applyFont="1" applyFill="1" applyBorder="1" applyAlignment="1" applyProtection="1">
      <alignment horizontal="left" vertical="center" wrapText="1" indent="2"/>
      <protection hidden="1"/>
    </xf>
    <xf numFmtId="0" fontId="75" fillId="17" borderId="16" xfId="0" applyFont="1" applyFill="1" applyBorder="1" applyAlignment="1" applyProtection="1">
      <alignment vertical="center" wrapText="1"/>
      <protection hidden="1"/>
    </xf>
    <xf numFmtId="0" fontId="19" fillId="12" borderId="0" xfId="0" applyFont="1" applyFill="1" applyBorder="1" applyAlignment="1" applyProtection="1">
      <alignment horizontal="right" vertical="center"/>
      <protection hidden="1"/>
    </xf>
    <xf numFmtId="0" fontId="24" fillId="0" borderId="0" xfId="0" applyFont="1" applyBorder="1" applyAlignment="1" applyProtection="1">
      <alignment horizontal="left" vertical="center" wrapText="1" indent="2"/>
      <protection hidden="1"/>
    </xf>
    <xf numFmtId="0" fontId="24" fillId="12" borderId="0" xfId="0" applyFont="1" applyFill="1" applyBorder="1" applyAlignment="1" applyProtection="1">
      <alignment horizontal="left" vertical="center" wrapText="1" indent="2"/>
      <protection hidden="1"/>
    </xf>
    <xf numFmtId="0" fontId="80" fillId="12" borderId="0" xfId="0" applyFont="1" applyFill="1" applyBorder="1" applyAlignment="1" applyProtection="1">
      <alignment horizontal="left" vertical="center" wrapText="1"/>
      <protection hidden="1"/>
    </xf>
    <xf numFmtId="0" fontId="86" fillId="12" borderId="0" xfId="0" applyFont="1" applyFill="1" applyBorder="1" applyAlignment="1" applyProtection="1">
      <alignment horizontal="left" vertical="center" wrapText="1"/>
      <protection hidden="1"/>
    </xf>
    <xf numFmtId="0" fontId="39" fillId="0" borderId="0" xfId="0" applyFont="1" applyBorder="1" applyAlignment="1" applyProtection="1">
      <alignment horizontal="left" vertical="center" wrapText="1"/>
      <protection hidden="1"/>
    </xf>
    <xf numFmtId="0" fontId="80" fillId="12" borderId="0" xfId="0" applyFont="1" applyFill="1" applyBorder="1" applyAlignment="1" applyProtection="1">
      <alignment horizontal="left" vertical="center"/>
      <protection hidden="1"/>
    </xf>
    <xf numFmtId="0" fontId="37" fillId="12" borderId="0" xfId="0" applyFont="1" applyFill="1" applyAlignment="1" applyProtection="1">
      <alignment horizontal="left" vertical="center" wrapText="1"/>
      <protection hidden="1"/>
    </xf>
    <xf numFmtId="0" fontId="20" fillId="12" borderId="0" xfId="0" applyNumberFormat="1" applyFont="1" applyFill="1" applyBorder="1" applyAlignment="1" applyProtection="1">
      <alignment horizontal="left" vertical="center" wrapText="1" indent="2"/>
      <protection hidden="1"/>
    </xf>
    <xf numFmtId="0" fontId="0" fillId="12" borderId="0" xfId="0" applyFill="1" applyAlignment="1" applyProtection="1">
      <alignment horizontal="left" vertical="center" wrapText="1"/>
      <protection hidden="1"/>
    </xf>
    <xf numFmtId="0" fontId="0" fillId="12" borderId="0" xfId="0" applyFill="1" applyBorder="1" applyAlignment="1" applyProtection="1">
      <alignment horizontal="left" vertical="center" wrapText="1"/>
      <protection hidden="1"/>
    </xf>
    <xf numFmtId="0" fontId="19" fillId="12" borderId="0" xfId="0" applyFont="1" applyFill="1" applyBorder="1" applyAlignment="1" applyProtection="1">
      <alignment horizontal="right" vertical="center" indent="2"/>
      <protection hidden="1"/>
    </xf>
    <xf numFmtId="14" fontId="20" fillId="12" borderId="0" xfId="0" applyNumberFormat="1" applyFont="1" applyFill="1" applyBorder="1" applyAlignment="1" applyProtection="1">
      <alignment horizontal="left" vertical="center" wrapText="1" indent="2"/>
      <protection hidden="1"/>
    </xf>
    <xf numFmtId="0" fontId="0" fillId="12" borderId="0" xfId="0" applyFill="1" applyAlignment="1" applyProtection="1">
      <alignment horizontal="right" vertical="center" wrapText="1" indent="2"/>
      <protection hidden="1"/>
    </xf>
    <xf numFmtId="0" fontId="0" fillId="12" borderId="0" xfId="0" applyFill="1" applyBorder="1" applyAlignment="1" applyProtection="1">
      <alignment horizontal="right" vertical="center" wrapText="1" indent="2"/>
      <protection hidden="1"/>
    </xf>
    <xf numFmtId="0" fontId="0" fillId="0" borderId="0" xfId="0" applyBorder="1" applyAlignment="1" applyProtection="1">
      <alignment horizontal="left" vertical="center" wrapText="1" indent="2"/>
      <protection hidden="1"/>
    </xf>
    <xf numFmtId="0" fontId="0" fillId="12" borderId="0" xfId="0" applyFill="1" applyBorder="1" applyAlignment="1" applyProtection="1">
      <alignment horizontal="left" vertical="center" wrapText="1" indent="1"/>
      <protection hidden="1"/>
    </xf>
    <xf numFmtId="0" fontId="37" fillId="2" borderId="1" xfId="0" applyFont="1" applyFill="1" applyBorder="1" applyAlignment="1" applyProtection="1">
      <alignment vertical="center" wrapText="1"/>
      <protection hidden="1"/>
    </xf>
    <xf numFmtId="0" fontId="46" fillId="12" borderId="0" xfId="3" applyFont="1" applyFill="1" applyAlignment="1" applyProtection="1">
      <protection hidden="1"/>
    </xf>
    <xf numFmtId="0" fontId="8" fillId="5" borderId="0" xfId="5" applyFont="1" applyFill="1" applyProtection="1">
      <protection hidden="1"/>
    </xf>
    <xf numFmtId="0" fontId="92" fillId="12" borderId="0" xfId="0" applyFont="1" applyFill="1" applyAlignment="1" applyProtection="1">
      <alignment horizontal="center" vertical="center" wrapText="1"/>
      <protection hidden="1"/>
    </xf>
    <xf numFmtId="0" fontId="93" fillId="12" borderId="0" xfId="0" applyFont="1" applyFill="1" applyAlignment="1" applyProtection="1">
      <alignment horizontal="center" vertical="center" wrapText="1"/>
      <protection hidden="1"/>
    </xf>
    <xf numFmtId="0" fontId="92" fillId="12" borderId="0" xfId="0" applyFont="1" applyFill="1" applyAlignment="1" applyProtection="1">
      <alignment horizontal="center" vertical="center" wrapText="1"/>
      <protection locked="0"/>
    </xf>
    <xf numFmtId="0" fontId="80" fillId="12" borderId="0" xfId="0" applyFont="1" applyFill="1" applyBorder="1" applyAlignment="1" applyProtection="1">
      <alignment horizontal="left" vertical="center" wrapText="1" indent="1"/>
      <protection hidden="1"/>
    </xf>
    <xf numFmtId="0" fontId="0" fillId="0" borderId="0" xfId="0" applyAlignment="1" applyProtection="1">
      <alignment horizontal="left" vertical="center" wrapText="1"/>
      <protection hidden="1"/>
    </xf>
    <xf numFmtId="0" fontId="0" fillId="12" borderId="0" xfId="0" applyFill="1" applyBorder="1" applyAlignment="1" applyProtection="1">
      <alignment vertical="center"/>
      <protection hidden="1"/>
    </xf>
    <xf numFmtId="0" fontId="37" fillId="9" borderId="0" xfId="0" applyFont="1" applyFill="1" applyAlignment="1" applyProtection="1">
      <alignment vertical="center"/>
      <protection locked="0"/>
    </xf>
    <xf numFmtId="0" fontId="19" fillId="12" borderId="0" xfId="0" applyFont="1" applyFill="1" applyAlignment="1" applyProtection="1">
      <alignment horizontal="left" vertical="center" wrapText="1"/>
      <protection locked="0"/>
    </xf>
    <xf numFmtId="0" fontId="37" fillId="0" borderId="0" xfId="0" applyFont="1" applyAlignment="1" applyProtection="1">
      <alignment vertical="center"/>
      <protection locked="0"/>
    </xf>
    <xf numFmtId="0" fontId="0" fillId="0" borderId="0" xfId="0" applyBorder="1" applyAlignment="1" applyProtection="1">
      <alignment horizontal="left" vertical="center" wrapText="1" indent="2"/>
      <protection locked="0"/>
    </xf>
    <xf numFmtId="0" fontId="37" fillId="12" borderId="0" xfId="0" applyFont="1" applyFill="1" applyAlignment="1" applyProtection="1">
      <alignment vertical="center"/>
      <protection locked="0"/>
    </xf>
    <xf numFmtId="0" fontId="37" fillId="12" borderId="0" xfId="0" applyFont="1" applyFill="1" applyAlignment="1" applyProtection="1">
      <protection locked="0"/>
    </xf>
    <xf numFmtId="0" fontId="20" fillId="12" borderId="0" xfId="0" applyNumberFormat="1" applyFont="1" applyFill="1" applyBorder="1" applyAlignment="1" applyProtection="1">
      <alignment horizontal="left" vertical="center" wrapText="1" indent="1"/>
      <protection locked="0"/>
    </xf>
    <xf numFmtId="0" fontId="0" fillId="12" borderId="0" xfId="0" applyFill="1" applyBorder="1" applyAlignment="1" applyProtection="1">
      <alignment horizontal="left" vertical="center" wrapText="1" indent="1"/>
      <protection locked="0"/>
    </xf>
    <xf numFmtId="0" fontId="37" fillId="9" borderId="0" xfId="0" applyFont="1" applyFill="1" applyBorder="1" applyAlignment="1" applyProtection="1">
      <alignment vertical="center"/>
      <protection locked="0"/>
    </xf>
    <xf numFmtId="0" fontId="37" fillId="0" borderId="0" xfId="0" applyFont="1" applyBorder="1" applyAlignment="1" applyProtection="1">
      <alignment vertical="center"/>
      <protection locked="0"/>
    </xf>
    <xf numFmtId="0" fontId="0" fillId="0" borderId="19" xfId="0" applyBorder="1"/>
    <xf numFmtId="0" fontId="0" fillId="0" borderId="20" xfId="0" applyBorder="1"/>
    <xf numFmtId="0" fontId="0" fillId="0" borderId="21" xfId="0" applyBorder="1"/>
    <xf numFmtId="0" fontId="0" fillId="0" borderId="0" xfId="0" applyBorder="1"/>
    <xf numFmtId="0" fontId="0" fillId="0" borderId="22" xfId="0" applyBorder="1"/>
    <xf numFmtId="0" fontId="0" fillId="0" borderId="23" xfId="0" applyBorder="1"/>
    <xf numFmtId="0" fontId="0" fillId="0" borderId="26" xfId="0" applyFill="1" applyBorder="1"/>
    <xf numFmtId="0" fontId="0" fillId="0" borderId="28" xfId="0" applyFill="1" applyBorder="1"/>
    <xf numFmtId="0" fontId="0" fillId="0" borderId="0" xfId="0" applyFill="1" applyBorder="1"/>
    <xf numFmtId="0" fontId="0" fillId="0" borderId="0" xfId="0" applyFill="1"/>
    <xf numFmtId="0" fontId="0" fillId="0" borderId="5" xfId="0" applyBorder="1"/>
    <xf numFmtId="0" fontId="49" fillId="12" borderId="0" xfId="4" applyFont="1" applyFill="1" applyAlignment="1" applyProtection="1">
      <alignment horizontal="left" vertical="top" wrapText="1"/>
      <protection hidden="1"/>
    </xf>
    <xf numFmtId="0" fontId="28" fillId="12" borderId="0" xfId="5" applyFill="1" applyAlignment="1" applyProtection="1">
      <alignment wrapText="1"/>
      <protection hidden="1"/>
    </xf>
    <xf numFmtId="44" fontId="0" fillId="0" borderId="1" xfId="0" applyNumberFormat="1" applyBorder="1" applyProtection="1">
      <protection hidden="1"/>
    </xf>
    <xf numFmtId="49" fontId="98" fillId="25" borderId="1" xfId="0" applyNumberFormat="1" applyFont="1" applyFill="1" applyBorder="1" applyAlignment="1" applyProtection="1">
      <alignment horizontal="center" vertical="center" wrapText="1"/>
      <protection hidden="1"/>
    </xf>
    <xf numFmtId="0" fontId="2" fillId="12" borderId="0" xfId="5" applyFont="1" applyFill="1" applyProtection="1">
      <protection hidden="1"/>
    </xf>
    <xf numFmtId="0" fontId="2" fillId="12" borderId="0" xfId="1" applyNumberFormat="1" applyFont="1" applyFill="1" applyBorder="1" applyAlignment="1" applyProtection="1">
      <alignment horizontal="left"/>
      <protection hidden="1"/>
    </xf>
    <xf numFmtId="0" fontId="34" fillId="23" borderId="17" xfId="1" applyNumberFormat="1" applyFont="1" applyFill="1" applyBorder="1" applyAlignment="1" applyProtection="1">
      <alignment horizontal="right" vertical="center" wrapText="1"/>
      <protection hidden="1"/>
    </xf>
    <xf numFmtId="0" fontId="34" fillId="23" borderId="24" xfId="1" applyNumberFormat="1" applyFont="1" applyFill="1" applyBorder="1" applyAlignment="1" applyProtection="1">
      <alignment horizontal="left" vertical="center" wrapText="1"/>
      <protection hidden="1"/>
    </xf>
    <xf numFmtId="0" fontId="34" fillId="23" borderId="1" xfId="1" applyNumberFormat="1" applyFont="1" applyFill="1" applyBorder="1" applyAlignment="1" applyProtection="1">
      <alignment horizontal="center" vertical="center" wrapText="1"/>
      <protection hidden="1"/>
    </xf>
    <xf numFmtId="0" fontId="34" fillId="23" borderId="17" xfId="1" applyNumberFormat="1" applyFont="1" applyFill="1" applyBorder="1" applyAlignment="1" applyProtection="1">
      <alignment horizontal="center" vertical="center" wrapText="1"/>
      <protection hidden="1"/>
    </xf>
    <xf numFmtId="0" fontId="2" fillId="23" borderId="1" xfId="1" applyNumberFormat="1" applyFont="1" applyFill="1" applyBorder="1" applyAlignment="1" applyProtection="1">
      <alignment horizontal="left" vertical="center" wrapText="1" indent="1"/>
      <protection hidden="1"/>
    </xf>
    <xf numFmtId="44" fontId="29" fillId="9" borderId="1" xfId="9" applyFont="1" applyFill="1" applyBorder="1" applyAlignment="1" applyProtection="1">
      <alignment horizontal="right" vertical="center" wrapText="1"/>
      <protection locked="0"/>
    </xf>
    <xf numFmtId="0" fontId="34" fillId="23" borderId="1" xfId="1" applyNumberFormat="1" applyFont="1" applyFill="1" applyBorder="1" applyAlignment="1" applyProtection="1">
      <alignment horizontal="left" vertical="center" wrapText="1"/>
      <protection hidden="1"/>
    </xf>
    <xf numFmtId="0" fontId="50" fillId="12" borderId="0" xfId="4" applyFont="1" applyFill="1" applyAlignment="1" applyProtection="1">
      <alignment horizontal="left"/>
      <protection hidden="1"/>
    </xf>
    <xf numFmtId="0" fontId="29" fillId="12" borderId="0" xfId="0" applyFont="1" applyFill="1" applyBorder="1" applyAlignment="1" applyProtection="1">
      <alignment horizontal="left" vertical="center" wrapText="1" indent="2"/>
      <protection hidden="1"/>
    </xf>
    <xf numFmtId="44" fontId="64" fillId="12" borderId="0" xfId="2" applyNumberFormat="1" applyFont="1" applyFill="1" applyBorder="1" applyAlignment="1" applyProtection="1">
      <alignment horizontal="right" vertical="center" wrapText="1"/>
      <protection hidden="1"/>
    </xf>
    <xf numFmtId="44" fontId="64" fillId="11" borderId="0" xfId="2" applyNumberFormat="1" applyFont="1" applyFill="1" applyBorder="1" applyAlignment="1" applyProtection="1">
      <alignment horizontal="right" vertical="center" wrapText="1"/>
      <protection hidden="1"/>
    </xf>
    <xf numFmtId="10" fontId="0" fillId="21" borderId="0" xfId="7" applyNumberFormat="1" applyFont="1" applyFill="1" applyBorder="1" applyProtection="1">
      <protection hidden="1"/>
    </xf>
    <xf numFmtId="0" fontId="64" fillId="12" borderId="0" xfId="5" applyFont="1" applyFill="1" applyAlignment="1" applyProtection="1">
      <alignment vertical="top"/>
      <protection hidden="1"/>
    </xf>
    <xf numFmtId="0" fontId="64" fillId="12" borderId="0" xfId="1" applyNumberFormat="1" applyFont="1" applyFill="1" applyBorder="1" applyAlignment="1" applyProtection="1">
      <alignment horizontal="left" vertical="top"/>
      <protection hidden="1"/>
    </xf>
    <xf numFmtId="44" fontId="64" fillId="12" borderId="0" xfId="2" applyNumberFormat="1" applyFont="1" applyFill="1" applyBorder="1" applyAlignment="1" applyProtection="1">
      <alignment horizontal="right" vertical="top" wrapText="1"/>
      <protection hidden="1"/>
    </xf>
    <xf numFmtId="44" fontId="64" fillId="12" borderId="0" xfId="5" applyNumberFormat="1" applyFont="1" applyFill="1" applyAlignment="1" applyProtection="1">
      <alignment vertical="top"/>
      <protection hidden="1"/>
    </xf>
    <xf numFmtId="0" fontId="64" fillId="5" borderId="0" xfId="5" applyFont="1" applyFill="1" applyAlignment="1" applyProtection="1">
      <alignment vertical="top"/>
      <protection hidden="1"/>
    </xf>
    <xf numFmtId="0" fontId="33" fillId="12" borderId="0" xfId="5" applyFont="1" applyFill="1" applyAlignment="1" applyProtection="1">
      <alignment wrapText="1" shrinkToFit="1"/>
      <protection hidden="1"/>
    </xf>
    <xf numFmtId="44" fontId="33" fillId="12" borderId="0" xfId="5" applyNumberFormat="1" applyFont="1" applyFill="1" applyAlignment="1" applyProtection="1">
      <alignment wrapText="1" shrinkToFit="1"/>
      <protection hidden="1"/>
    </xf>
    <xf numFmtId="0" fontId="33" fillId="5" borderId="0" xfId="5" applyFont="1" applyFill="1" applyAlignment="1" applyProtection="1">
      <alignment wrapText="1" shrinkToFit="1"/>
      <protection hidden="1"/>
    </xf>
    <xf numFmtId="44" fontId="33" fillId="12" borderId="0" xfId="5" applyNumberFormat="1" applyFont="1" applyFill="1" applyAlignment="1" applyProtection="1">
      <alignment horizontal="center" wrapText="1" shrinkToFit="1"/>
      <protection hidden="1"/>
    </xf>
    <xf numFmtId="0" fontId="33" fillId="12" borderId="0" xfId="5" applyFont="1" applyFill="1" applyAlignment="1" applyProtection="1">
      <alignment horizontal="center" wrapText="1" shrinkToFit="1"/>
      <protection hidden="1"/>
    </xf>
    <xf numFmtId="0" fontId="33" fillId="5" borderId="0" xfId="5" applyFont="1" applyFill="1" applyAlignment="1" applyProtection="1">
      <alignment horizontal="center" wrapText="1" shrinkToFit="1"/>
      <protection hidden="1"/>
    </xf>
    <xf numFmtId="0" fontId="69" fillId="11" borderId="0" xfId="0" applyFont="1" applyFill="1" applyBorder="1" applyProtection="1">
      <protection hidden="1"/>
    </xf>
    <xf numFmtId="0" fontId="70" fillId="0" borderId="15" xfId="0" applyFont="1" applyBorder="1" applyProtection="1">
      <protection hidden="1"/>
    </xf>
    <xf numFmtId="0" fontId="0" fillId="0" borderId="15" xfId="0" applyBorder="1" applyProtection="1">
      <protection hidden="1"/>
    </xf>
    <xf numFmtId="0" fontId="70" fillId="0" borderId="86" xfId="0" applyFont="1" applyBorder="1" applyProtection="1">
      <protection hidden="1"/>
    </xf>
    <xf numFmtId="0" fontId="0" fillId="18" borderId="86" xfId="0" applyFill="1" applyBorder="1" applyProtection="1">
      <protection hidden="1"/>
    </xf>
    <xf numFmtId="0" fontId="0" fillId="19" borderId="86" xfId="0" applyFill="1" applyBorder="1" applyProtection="1">
      <protection hidden="1"/>
    </xf>
    <xf numFmtId="0" fontId="0" fillId="11" borderId="86" xfId="0" applyFill="1" applyBorder="1" applyProtection="1">
      <protection hidden="1"/>
    </xf>
    <xf numFmtId="0" fontId="0" fillId="0" borderId="86" xfId="0" applyBorder="1" applyProtection="1">
      <protection hidden="1"/>
    </xf>
    <xf numFmtId="0" fontId="0" fillId="21" borderId="87" xfId="0" applyFill="1" applyBorder="1" applyProtection="1">
      <protection hidden="1"/>
    </xf>
    <xf numFmtId="0" fontId="0" fillId="21" borderId="86" xfId="0" applyFill="1" applyBorder="1" applyProtection="1">
      <protection hidden="1"/>
    </xf>
    <xf numFmtId="0" fontId="0" fillId="21" borderId="88" xfId="0" applyFill="1" applyBorder="1" applyProtection="1">
      <protection hidden="1"/>
    </xf>
    <xf numFmtId="0" fontId="0" fillId="14" borderId="86" xfId="0" applyFill="1" applyBorder="1" applyProtection="1">
      <protection hidden="1"/>
    </xf>
    <xf numFmtId="0" fontId="0" fillId="20" borderId="86" xfId="0" applyFill="1" applyBorder="1" applyProtection="1">
      <protection hidden="1"/>
    </xf>
    <xf numFmtId="44" fontId="30" fillId="11" borderId="86" xfId="2" applyNumberFormat="1" applyFont="1" applyFill="1" applyBorder="1" applyAlignment="1" applyProtection="1">
      <alignment horizontal="right" vertical="center" wrapText="1"/>
      <protection hidden="1"/>
    </xf>
    <xf numFmtId="0" fontId="0" fillId="20" borderId="32" xfId="0" applyFill="1" applyBorder="1" applyProtection="1">
      <protection hidden="1"/>
    </xf>
    <xf numFmtId="0" fontId="70" fillId="0" borderId="0" xfId="0" applyFont="1" applyBorder="1" applyProtection="1">
      <protection hidden="1"/>
    </xf>
    <xf numFmtId="0" fontId="37" fillId="12" borderId="0" xfId="0" applyFont="1" applyFill="1" applyBorder="1" applyAlignment="1" applyProtection="1">
      <alignment horizontal="center" vertical="center"/>
      <protection hidden="1"/>
    </xf>
    <xf numFmtId="0" fontId="92" fillId="12" borderId="0" xfId="0" applyFont="1" applyFill="1" applyAlignment="1" applyProtection="1">
      <alignment horizontal="center" vertical="center" wrapText="1"/>
      <protection hidden="1"/>
    </xf>
    <xf numFmtId="0" fontId="37" fillId="11" borderId="4" xfId="0" applyFont="1" applyFill="1" applyBorder="1" applyAlignment="1" applyProtection="1">
      <alignment horizontal="center" vertical="center"/>
      <protection hidden="1"/>
    </xf>
    <xf numFmtId="0" fontId="37" fillId="11" borderId="8" xfId="0" applyFont="1" applyFill="1" applyBorder="1" applyAlignment="1" applyProtection="1">
      <alignment horizontal="center" vertical="center"/>
      <protection hidden="1"/>
    </xf>
    <xf numFmtId="0" fontId="37" fillId="3" borderId="0" xfId="0" applyNumberFormat="1" applyFont="1" applyFill="1" applyBorder="1" applyAlignment="1" applyProtection="1">
      <alignment horizontal="left" vertical="center" wrapText="1" indent="2"/>
      <protection hidden="1"/>
    </xf>
    <xf numFmtId="0" fontId="37" fillId="0" borderId="0" xfId="0" applyFont="1" applyAlignment="1" applyProtection="1">
      <alignment horizontal="left" vertical="center"/>
      <protection hidden="1"/>
    </xf>
    <xf numFmtId="0" fontId="37" fillId="0" borderId="0" xfId="0" applyFont="1" applyAlignment="1" applyProtection="1">
      <alignment horizontal="left" vertical="center" wrapText="1"/>
      <protection hidden="1"/>
    </xf>
    <xf numFmtId="0" fontId="34" fillId="13" borderId="1" xfId="1" applyNumberFormat="1" applyFont="1" applyFill="1" applyBorder="1" applyAlignment="1" applyProtection="1">
      <alignment horizontal="center" vertical="center" wrapText="1"/>
      <protection hidden="1"/>
    </xf>
    <xf numFmtId="0" fontId="34" fillId="13" borderId="17" xfId="1" applyNumberFormat="1" applyFont="1" applyFill="1" applyBorder="1" applyAlignment="1" applyProtection="1">
      <alignment horizontal="center" vertical="center" wrapText="1"/>
      <protection hidden="1"/>
    </xf>
    <xf numFmtId="0" fontId="34" fillId="13" borderId="8" xfId="1" applyNumberFormat="1" applyFont="1" applyFill="1" applyBorder="1" applyAlignment="1" applyProtection="1">
      <alignment horizontal="center" vertical="center" wrapText="1"/>
      <protection hidden="1"/>
    </xf>
    <xf numFmtId="0" fontId="0" fillId="19" borderId="1" xfId="0" applyFill="1" applyBorder="1" applyProtection="1">
      <protection hidden="1"/>
    </xf>
    <xf numFmtId="0" fontId="0" fillId="19" borderId="1" xfId="0" applyFill="1" applyBorder="1" applyAlignment="1" applyProtection="1">
      <alignment shrinkToFit="1"/>
      <protection hidden="1"/>
    </xf>
    <xf numFmtId="0" fontId="107" fillId="0" borderId="0" xfId="0" applyFont="1" applyAlignment="1">
      <alignment horizontal="left"/>
    </xf>
    <xf numFmtId="0" fontId="108" fillId="0" borderId="0" xfId="3" applyFont="1" applyAlignment="1"/>
    <xf numFmtId="0" fontId="108" fillId="0" borderId="0" xfId="3" applyFont="1"/>
    <xf numFmtId="0" fontId="109" fillId="0" borderId="0" xfId="0" applyFont="1" applyAlignment="1"/>
    <xf numFmtId="0" fontId="110" fillId="0" borderId="0" xfId="3" applyFont="1" applyAlignment="1"/>
    <xf numFmtId="0" fontId="112" fillId="0" borderId="0" xfId="4" applyFont="1" applyAlignment="1">
      <alignment horizontal="left" vertical="center"/>
    </xf>
    <xf numFmtId="0" fontId="58" fillId="0" borderId="0" xfId="0" applyFont="1"/>
    <xf numFmtId="0" fontId="113" fillId="0" borderId="20" xfId="4" applyFont="1" applyBorder="1" applyAlignment="1">
      <alignment horizontal="left"/>
    </xf>
    <xf numFmtId="0" fontId="58" fillId="0" borderId="20" xfId="0" applyFont="1" applyBorder="1"/>
    <xf numFmtId="0" fontId="114" fillId="0" borderId="0" xfId="0" applyFont="1"/>
    <xf numFmtId="0" fontId="112" fillId="0" borderId="0" xfId="4" applyFont="1" applyBorder="1" applyAlignment="1">
      <alignment horizontal="left" vertical="center"/>
    </xf>
    <xf numFmtId="0" fontId="58" fillId="0" borderId="0" xfId="0" applyFont="1" applyBorder="1"/>
    <xf numFmtId="0" fontId="59" fillId="13" borderId="1" xfId="4" applyFont="1" applyFill="1" applyBorder="1" applyAlignment="1">
      <alignment horizontal="left" vertical="center"/>
    </xf>
    <xf numFmtId="0" fontId="115" fillId="13" borderId="1" xfId="4" applyFont="1" applyFill="1" applyBorder="1" applyAlignment="1">
      <alignment horizontal="left" vertical="center" wrapText="1"/>
    </xf>
    <xf numFmtId="0" fontId="116" fillId="0" borderId="0" xfId="4" applyFont="1" applyBorder="1" applyAlignment="1">
      <alignment horizontal="left" vertical="center"/>
    </xf>
    <xf numFmtId="0" fontId="117" fillId="13" borderId="1" xfId="4" applyFont="1" applyFill="1" applyBorder="1" applyAlignment="1">
      <alignment horizontal="left" vertical="center" wrapText="1"/>
    </xf>
    <xf numFmtId="0" fontId="58" fillId="13" borderId="17" xfId="1" applyNumberFormat="1" applyFont="1" applyFill="1" applyBorder="1" applyAlignment="1">
      <alignment horizontal="right" vertical="center" wrapText="1"/>
    </xf>
    <xf numFmtId="0" fontId="58" fillId="13" borderId="24" xfId="1" applyNumberFormat="1" applyFont="1" applyFill="1" applyBorder="1" applyAlignment="1">
      <alignment horizontal="left" vertical="center" wrapText="1"/>
    </xf>
    <xf numFmtId="0" fontId="119" fillId="13" borderId="1" xfId="1" applyNumberFormat="1" applyFont="1" applyFill="1" applyBorder="1" applyAlignment="1">
      <alignment horizontal="left" vertical="center" wrapText="1" indent="1"/>
    </xf>
    <xf numFmtId="44" fontId="121" fillId="10" borderId="25" xfId="2" applyNumberFormat="1" applyFont="1" applyFill="1" applyBorder="1" applyAlignment="1">
      <alignment horizontal="right" vertical="center" wrapText="1"/>
    </xf>
    <xf numFmtId="0" fontId="58" fillId="13" borderId="1" xfId="1" applyNumberFormat="1" applyFont="1" applyFill="1" applyBorder="1" applyAlignment="1">
      <alignment horizontal="left" vertical="center" wrapText="1"/>
    </xf>
    <xf numFmtId="44" fontId="121" fillId="10" borderId="1" xfId="2" applyNumberFormat="1" applyFont="1" applyFill="1" applyBorder="1" applyAlignment="1">
      <alignment horizontal="right" vertical="center" wrapText="1"/>
    </xf>
    <xf numFmtId="0" fontId="58" fillId="0" borderId="27" xfId="1" applyNumberFormat="1" applyFont="1" applyFill="1" applyBorder="1" applyAlignment="1">
      <alignment horizontal="left" vertical="center" wrapText="1"/>
    </xf>
    <xf numFmtId="44" fontId="121" fillId="0" borderId="27" xfId="2" applyNumberFormat="1" applyFont="1" applyFill="1" applyBorder="1" applyAlignment="1">
      <alignment horizontal="left" vertical="center" wrapText="1"/>
    </xf>
    <xf numFmtId="0" fontId="58" fillId="0" borderId="0" xfId="1" applyNumberFormat="1" applyFont="1" applyFill="1" applyBorder="1" applyAlignment="1">
      <alignment horizontal="left" vertical="center" wrapText="1"/>
    </xf>
    <xf numFmtId="44" fontId="121" fillId="0" borderId="0" xfId="2" applyNumberFormat="1" applyFont="1" applyFill="1" applyBorder="1" applyAlignment="1">
      <alignment horizontal="left" vertical="center" wrapText="1"/>
    </xf>
    <xf numFmtId="0" fontId="122" fillId="0" borderId="0" xfId="4" applyFont="1" applyAlignment="1">
      <alignment horizontal="left" vertical="center"/>
    </xf>
    <xf numFmtId="44" fontId="120" fillId="9" borderId="1" xfId="10" applyFont="1" applyFill="1" applyBorder="1" applyAlignment="1" applyProtection="1">
      <alignment horizontal="right" vertical="center" wrapText="1"/>
      <protection locked="0"/>
    </xf>
    <xf numFmtId="44" fontId="120" fillId="9" borderId="1" xfId="10" applyFont="1" applyFill="1" applyBorder="1" applyAlignment="1" applyProtection="1">
      <alignment horizontal="right" wrapText="1"/>
      <protection locked="0"/>
    </xf>
    <xf numFmtId="0" fontId="119" fillId="0" borderId="0" xfId="1" applyNumberFormat="1" applyFont="1" applyFill="1" applyBorder="1" applyAlignment="1">
      <alignment horizontal="left"/>
    </xf>
    <xf numFmtId="44" fontId="121" fillId="0" borderId="0" xfId="2" applyNumberFormat="1" applyFont="1" applyFill="1" applyBorder="1" applyAlignment="1">
      <alignment horizontal="right" vertical="center" wrapText="1"/>
    </xf>
    <xf numFmtId="0" fontId="122" fillId="0" borderId="0" xfId="4" applyFont="1" applyAlignment="1">
      <alignment horizontal="left"/>
    </xf>
    <xf numFmtId="0" fontId="123" fillId="0" borderId="0" xfId="4" applyFont="1" applyAlignment="1">
      <alignment horizontal="left" vertical="center"/>
    </xf>
    <xf numFmtId="2" fontId="0" fillId="14" borderId="0" xfId="0" applyNumberFormat="1" applyFill="1" applyProtection="1">
      <protection hidden="1"/>
    </xf>
    <xf numFmtId="10" fontId="0" fillId="14" borderId="0" xfId="0" applyNumberFormat="1" applyFill="1" applyProtection="1">
      <protection hidden="1"/>
    </xf>
    <xf numFmtId="170" fontId="34" fillId="10" borderId="1" xfId="0" applyNumberFormat="1" applyFont="1" applyFill="1" applyBorder="1" applyAlignment="1" applyProtection="1">
      <alignment horizontal="center" vertical="center" wrapText="1"/>
      <protection hidden="1"/>
    </xf>
    <xf numFmtId="171" fontId="34" fillId="10" borderId="59" xfId="0" applyNumberFormat="1" applyFont="1" applyFill="1" applyBorder="1" applyAlignment="1" applyProtection="1">
      <alignment horizontal="center" vertical="center" wrapText="1"/>
      <protection hidden="1"/>
    </xf>
    <xf numFmtId="169" fontId="0" fillId="21" borderId="0" xfId="0" applyNumberFormat="1" applyFill="1" applyProtection="1">
      <protection hidden="1"/>
    </xf>
    <xf numFmtId="0" fontId="124" fillId="14" borderId="0" xfId="0" applyFont="1" applyFill="1" applyProtection="1">
      <protection hidden="1"/>
    </xf>
    <xf numFmtId="0" fontId="125" fillId="0" borderId="0" xfId="0" applyFont="1" applyAlignment="1" applyProtection="1">
      <alignment horizontal="center" vertical="center"/>
      <protection hidden="1"/>
    </xf>
    <xf numFmtId="0" fontId="125" fillId="0" borderId="0" xfId="0" applyFont="1" applyAlignment="1" applyProtection="1">
      <alignment horizontal="left" vertical="center"/>
      <protection hidden="1"/>
    </xf>
    <xf numFmtId="10" fontId="0" fillId="10" borderId="8" xfId="0" applyNumberFormat="1" applyFont="1" applyFill="1" applyBorder="1" applyAlignment="1">
      <alignment horizontal="center" vertical="center" wrapText="1"/>
    </xf>
    <xf numFmtId="10" fontId="0" fillId="10" borderId="4" xfId="0" applyNumberFormat="1" applyFont="1" applyFill="1" applyBorder="1" applyAlignment="1">
      <alignment horizontal="center" vertical="center" wrapText="1"/>
    </xf>
    <xf numFmtId="0" fontId="118" fillId="0" borderId="7" xfId="4" applyFont="1" applyBorder="1" applyAlignment="1">
      <alignment horizontal="left" vertical="top" wrapText="1"/>
    </xf>
    <xf numFmtId="0" fontId="58" fillId="13" borderId="17" xfId="1" applyNumberFormat="1" applyFont="1" applyFill="1" applyBorder="1" applyAlignment="1">
      <alignment horizontal="center" vertical="center" wrapText="1"/>
    </xf>
    <xf numFmtId="0" fontId="58" fillId="13" borderId="8" xfId="0" applyFont="1" applyFill="1" applyBorder="1" applyAlignment="1">
      <alignment horizontal="center" vertical="center"/>
    </xf>
    <xf numFmtId="0" fontId="58" fillId="13" borderId="4" xfId="0" applyFont="1" applyFill="1" applyBorder="1" applyAlignment="1">
      <alignment horizontal="center" vertical="center"/>
    </xf>
    <xf numFmtId="0" fontId="118" fillId="0" borderId="0" xfId="4" applyFont="1" applyAlignment="1">
      <alignment horizontal="left" vertical="top" wrapText="1"/>
    </xf>
    <xf numFmtId="0" fontId="0" fillId="0" borderId="0" xfId="0" applyAlignment="1">
      <alignment wrapText="1"/>
    </xf>
    <xf numFmtId="0" fontId="58" fillId="13" borderId="1" xfId="1" applyNumberFormat="1" applyFont="1" applyFill="1" applyBorder="1" applyAlignment="1">
      <alignment horizontal="center" vertical="center" wrapText="1"/>
    </xf>
    <xf numFmtId="0" fontId="28" fillId="20" borderId="0" xfId="5" applyFill="1" applyAlignment="1" applyProtection="1">
      <alignment wrapText="1"/>
      <protection hidden="1"/>
    </xf>
    <xf numFmtId="0" fontId="34" fillId="13" borderId="17" xfId="1" applyNumberFormat="1" applyFont="1" applyFill="1" applyBorder="1" applyAlignment="1" applyProtection="1">
      <alignment horizontal="center" vertical="center" wrapText="1"/>
      <protection hidden="1"/>
    </xf>
    <xf numFmtId="0" fontId="34" fillId="13" borderId="36" xfId="1" applyNumberFormat="1" applyFont="1" applyFill="1" applyBorder="1" applyAlignment="1" applyProtection="1">
      <alignment horizontal="center" vertical="center" wrapText="1"/>
      <protection hidden="1"/>
    </xf>
    <xf numFmtId="0" fontId="17" fillId="14" borderId="0" xfId="0" applyFont="1" applyFill="1" applyProtection="1">
      <protection hidden="1"/>
    </xf>
    <xf numFmtId="9" fontId="0" fillId="16" borderId="42" xfId="0" applyNumberFormat="1" applyFill="1" applyBorder="1" applyAlignment="1" applyProtection="1">
      <alignment horizontal="center" vertical="center"/>
      <protection hidden="1"/>
    </xf>
    <xf numFmtId="4" fontId="0" fillId="16" borderId="44" xfId="0" applyNumberFormat="1" applyFill="1" applyBorder="1" applyAlignment="1" applyProtection="1">
      <alignment horizontal="center" vertical="center"/>
      <protection hidden="1"/>
    </xf>
    <xf numFmtId="9" fontId="0" fillId="16" borderId="37" xfId="0" applyNumberFormat="1" applyFill="1" applyBorder="1" applyAlignment="1" applyProtection="1">
      <alignment horizontal="center" vertical="center"/>
      <protection hidden="1"/>
    </xf>
    <xf numFmtId="4" fontId="0" fillId="16" borderId="38" xfId="0" applyNumberFormat="1" applyFill="1" applyBorder="1" applyAlignment="1" applyProtection="1">
      <alignment horizontal="center" vertical="center"/>
      <protection hidden="1"/>
    </xf>
    <xf numFmtId="0" fontId="17" fillId="17" borderId="89" xfId="0" applyFont="1" applyFill="1" applyBorder="1" applyAlignment="1" applyProtection="1">
      <alignment horizontal="center" vertical="center" wrapText="1"/>
      <protection hidden="1"/>
    </xf>
    <xf numFmtId="4" fontId="51" fillId="19" borderId="35" xfId="0" applyNumberFormat="1" applyFont="1" applyFill="1" applyBorder="1" applyAlignment="1" applyProtection="1">
      <alignment horizontal="center" vertical="center" wrapText="1"/>
      <protection hidden="1"/>
    </xf>
    <xf numFmtId="9" fontId="0" fillId="16" borderId="44" xfId="0" applyNumberFormat="1" applyFill="1" applyBorder="1" applyAlignment="1" applyProtection="1">
      <alignment horizontal="center" vertical="center"/>
      <protection hidden="1"/>
    </xf>
    <xf numFmtId="4" fontId="51" fillId="16" borderId="37" xfId="0" applyNumberFormat="1" applyFont="1" applyFill="1" applyBorder="1" applyAlignment="1" applyProtection="1">
      <alignment horizontal="center" vertical="center" wrapText="1"/>
      <protection hidden="1"/>
    </xf>
    <xf numFmtId="4" fontId="0" fillId="14" borderId="0" xfId="0" applyNumberFormat="1" applyFill="1" applyProtection="1">
      <protection hidden="1"/>
    </xf>
    <xf numFmtId="0" fontId="34" fillId="13" borderId="0" xfId="1" applyNumberFormat="1" applyFont="1" applyFill="1" applyBorder="1" applyAlignment="1" applyProtection="1">
      <alignment horizontal="center" vertical="center" wrapText="1"/>
      <protection hidden="1"/>
    </xf>
    <xf numFmtId="44" fontId="30" fillId="10" borderId="0" xfId="2" applyNumberFormat="1" applyFont="1" applyFill="1" applyBorder="1" applyAlignment="1" applyProtection="1">
      <alignment horizontal="right" vertical="center" wrapText="1"/>
      <protection hidden="1"/>
    </xf>
    <xf numFmtId="0" fontId="80" fillId="12" borderId="0" xfId="0" applyFont="1" applyFill="1" applyBorder="1" applyAlignment="1" applyProtection="1">
      <alignment horizontal="left" vertical="center" wrapText="1"/>
      <protection hidden="1"/>
    </xf>
    <xf numFmtId="0" fontId="86" fillId="12" borderId="0" xfId="0" applyFont="1" applyFill="1" applyBorder="1" applyAlignment="1" applyProtection="1">
      <alignment horizontal="left" vertical="center" wrapText="1"/>
      <protection hidden="1"/>
    </xf>
    <xf numFmtId="0" fontId="58" fillId="13" borderId="17" xfId="1" applyNumberFormat="1" applyFont="1" applyFill="1" applyBorder="1" applyAlignment="1">
      <alignment horizontal="center" vertical="center" wrapText="1"/>
    </xf>
    <xf numFmtId="0" fontId="118" fillId="0" borderId="0" xfId="4" applyFont="1" applyAlignment="1">
      <alignment horizontal="left" vertical="top" wrapText="1"/>
    </xf>
    <xf numFmtId="0" fontId="0" fillId="0" borderId="0" xfId="0" applyAlignment="1">
      <alignment wrapText="1"/>
    </xf>
    <xf numFmtId="0" fontId="58" fillId="13" borderId="1" xfId="1" applyNumberFormat="1" applyFont="1" applyFill="1" applyBorder="1" applyAlignment="1">
      <alignment horizontal="center" vertical="center" wrapText="1"/>
    </xf>
    <xf numFmtId="0" fontId="63" fillId="2" borderId="1" xfId="0" applyFont="1" applyFill="1" applyBorder="1" applyAlignment="1" applyProtection="1">
      <alignment horizontal="center" vertical="center" wrapText="1"/>
      <protection hidden="1"/>
    </xf>
    <xf numFmtId="0" fontId="63" fillId="2" borderId="1" xfId="0" applyFont="1" applyFill="1" applyBorder="1" applyAlignment="1" applyProtection="1">
      <alignment vertical="center" wrapText="1"/>
      <protection hidden="1"/>
    </xf>
    <xf numFmtId="0" fontId="17" fillId="18" borderId="63" xfId="0" applyFont="1" applyFill="1" applyBorder="1" applyAlignment="1" applyProtection="1">
      <alignment horizontal="center" vertical="center" wrapText="1"/>
      <protection hidden="1"/>
    </xf>
    <xf numFmtId="0" fontId="51" fillId="18" borderId="64" xfId="0" applyNumberFormat="1" applyFont="1" applyFill="1" applyBorder="1" applyAlignment="1" applyProtection="1">
      <alignment horizontal="center" vertical="center" wrapText="1"/>
      <protection hidden="1"/>
    </xf>
    <xf numFmtId="4" fontId="51" fillId="21" borderId="38" xfId="0" applyNumberFormat="1" applyFont="1" applyFill="1" applyBorder="1" applyAlignment="1" applyProtection="1">
      <alignment horizontal="center" vertical="center" wrapText="1"/>
      <protection hidden="1"/>
    </xf>
    <xf numFmtId="0" fontId="17" fillId="17" borderId="90" xfId="0" applyFont="1" applyFill="1" applyBorder="1" applyAlignment="1" applyProtection="1">
      <alignment horizontal="center" vertical="center" wrapText="1"/>
      <protection hidden="1"/>
    </xf>
    <xf numFmtId="0" fontId="51" fillId="19" borderId="57" xfId="0" applyNumberFormat="1" applyFont="1" applyFill="1" applyBorder="1" applyAlignment="1" applyProtection="1">
      <alignment horizontal="center" vertical="center" wrapText="1"/>
      <protection hidden="1"/>
    </xf>
    <xf numFmtId="9" fontId="0" fillId="16" borderId="61" xfId="0" applyNumberFormat="1" applyFill="1" applyBorder="1" applyAlignment="1" applyProtection="1">
      <alignment horizontal="center" vertical="center"/>
      <protection hidden="1"/>
    </xf>
    <xf numFmtId="4" fontId="0" fillId="16" borderId="62" xfId="0" applyNumberFormat="1" applyFill="1" applyBorder="1" applyAlignment="1" applyProtection="1">
      <alignment horizontal="center" vertical="center"/>
      <protection hidden="1"/>
    </xf>
    <xf numFmtId="0" fontId="58" fillId="13" borderId="17" xfId="1" applyNumberFormat="1" applyFont="1" applyFill="1" applyBorder="1" applyAlignment="1">
      <alignment horizontal="center" vertical="center" wrapText="1"/>
    </xf>
    <xf numFmtId="44" fontId="120" fillId="10" borderId="1" xfId="10" applyFont="1" applyFill="1" applyBorder="1" applyAlignment="1" applyProtection="1">
      <alignment horizontal="right" vertical="center" wrapText="1"/>
    </xf>
    <xf numFmtId="0" fontId="111" fillId="0" borderId="0" xfId="3" applyFont="1" applyAlignment="1" applyProtection="1">
      <protection locked="0"/>
    </xf>
    <xf numFmtId="44" fontId="29" fillId="9" borderId="1" xfId="9" applyFont="1" applyFill="1" applyBorder="1" applyAlignment="1" applyProtection="1">
      <alignment horizontal="right" vertical="center" wrapText="1"/>
    </xf>
    <xf numFmtId="44" fontId="30" fillId="10" borderId="1" xfId="2" applyNumberFormat="1" applyFont="1" applyFill="1" applyBorder="1" applyAlignment="1" applyProtection="1">
      <alignment horizontal="right" vertical="center" wrapText="1"/>
    </xf>
    <xf numFmtId="44" fontId="30" fillId="0" borderId="1" xfId="2" applyNumberFormat="1" applyFont="1" applyFill="1" applyBorder="1" applyAlignment="1" applyProtection="1">
      <alignment horizontal="right" vertical="center" wrapText="1"/>
    </xf>
    <xf numFmtId="0" fontId="80" fillId="12" borderId="0" xfId="0" applyFont="1" applyFill="1" applyBorder="1" applyAlignment="1" applyProtection="1">
      <alignment horizontal="left" vertical="center" wrapText="1"/>
      <protection hidden="1"/>
    </xf>
    <xf numFmtId="0" fontId="39" fillId="0" borderId="0" xfId="0" applyFont="1" applyBorder="1" applyAlignment="1" applyProtection="1">
      <alignment horizontal="left" vertical="center" wrapText="1"/>
      <protection hidden="1"/>
    </xf>
    <xf numFmtId="49" fontId="39" fillId="9" borderId="8" xfId="0" applyNumberFormat="1" applyFont="1" applyFill="1" applyBorder="1" applyAlignment="1" applyProtection="1">
      <alignment horizontal="left" vertical="center" wrapText="1" indent="1"/>
      <protection locked="0"/>
    </xf>
    <xf numFmtId="49" fontId="39" fillId="9" borderId="3" xfId="0" applyNumberFormat="1" applyFont="1" applyFill="1" applyBorder="1" applyAlignment="1" applyProtection="1">
      <alignment horizontal="left" vertical="center" wrapText="1" indent="1"/>
      <protection locked="0"/>
    </xf>
    <xf numFmtId="49" fontId="39" fillId="9" borderId="4" xfId="0" applyNumberFormat="1" applyFont="1" applyFill="1" applyBorder="1" applyAlignment="1" applyProtection="1">
      <alignment horizontal="left" vertical="center" wrapText="1" indent="1"/>
      <protection locked="0"/>
    </xf>
    <xf numFmtId="49" fontId="106" fillId="9" borderId="8" xfId="14" applyNumberFormat="1" applyFill="1" applyBorder="1" applyAlignment="1" applyProtection="1">
      <alignment horizontal="left" vertical="center" wrapText="1" indent="1"/>
      <protection locked="0"/>
    </xf>
    <xf numFmtId="0" fontId="86" fillId="12" borderId="0" xfId="0" applyFont="1" applyFill="1" applyBorder="1" applyAlignment="1" applyProtection="1">
      <alignment horizontal="left" vertical="center" wrapText="1"/>
      <protection hidden="1"/>
    </xf>
    <xf numFmtId="0" fontId="91" fillId="0" borderId="0" xfId="0" applyFont="1" applyBorder="1" applyAlignment="1" applyProtection="1">
      <alignment horizontal="left" vertical="center" wrapText="1"/>
      <protection hidden="1"/>
    </xf>
    <xf numFmtId="0" fontId="12" fillId="0" borderId="0" xfId="0" applyFont="1" applyAlignment="1" applyProtection="1">
      <alignment horizontal="left" vertical="center" wrapText="1"/>
      <protection hidden="1"/>
    </xf>
    <xf numFmtId="0" fontId="75" fillId="17" borderId="12" xfId="0" applyFont="1" applyFill="1" applyBorder="1" applyAlignment="1" applyProtection="1">
      <alignment horizontal="left" vertical="center" wrapText="1" indent="1"/>
      <protection hidden="1"/>
    </xf>
    <xf numFmtId="0" fontId="75" fillId="17" borderId="16" xfId="0" applyFont="1" applyFill="1" applyBorder="1" applyAlignment="1" applyProtection="1">
      <alignment horizontal="left" vertical="center" wrapText="1" indent="1"/>
      <protection hidden="1"/>
    </xf>
    <xf numFmtId="0" fontId="0" fillId="0" borderId="16" xfId="0" applyBorder="1" applyAlignment="1" applyProtection="1">
      <alignment horizontal="left" vertical="center" wrapText="1" indent="1"/>
      <protection hidden="1"/>
    </xf>
    <xf numFmtId="0" fontId="90" fillId="12" borderId="0" xfId="0" applyFont="1" applyFill="1" applyBorder="1" applyAlignment="1" applyProtection="1">
      <alignment horizontal="left" vertical="center" wrapText="1"/>
      <protection hidden="1"/>
    </xf>
    <xf numFmtId="0" fontId="80" fillId="12" borderId="0" xfId="0" applyFont="1" applyFill="1" applyBorder="1" applyAlignment="1" applyProtection="1">
      <alignment horizontal="right" vertical="center" wrapText="1"/>
      <protection hidden="1"/>
    </xf>
    <xf numFmtId="0" fontId="39" fillId="0" borderId="0" xfId="0" applyFont="1" applyBorder="1" applyAlignment="1" applyProtection="1">
      <alignment horizontal="right" vertical="center" wrapText="1"/>
      <protection hidden="1"/>
    </xf>
    <xf numFmtId="0" fontId="59" fillId="0" borderId="0" xfId="4" applyFont="1" applyFill="1" applyBorder="1" applyAlignment="1" applyProtection="1">
      <alignment horizontal="left" vertical="center"/>
      <protection hidden="1"/>
    </xf>
    <xf numFmtId="0" fontId="80" fillId="12" borderId="0" xfId="0" applyFont="1" applyFill="1" applyBorder="1" applyAlignment="1" applyProtection="1">
      <alignment horizontal="left" wrapText="1"/>
      <protection hidden="1"/>
    </xf>
    <xf numFmtId="0" fontId="39" fillId="0" borderId="0" xfId="0" applyFont="1" applyAlignment="1" applyProtection="1">
      <alignment horizontal="left" wrapText="1"/>
      <protection hidden="1"/>
    </xf>
    <xf numFmtId="0" fontId="39" fillId="0" borderId="0" xfId="0" applyFont="1" applyBorder="1" applyAlignment="1" applyProtection="1">
      <alignment horizontal="left" wrapText="1"/>
      <protection hidden="1"/>
    </xf>
    <xf numFmtId="0" fontId="39" fillId="0" borderId="0" xfId="0" applyFont="1" applyAlignment="1" applyProtection="1">
      <alignment horizontal="left" vertical="center" wrapText="1"/>
      <protection hidden="1"/>
    </xf>
    <xf numFmtId="0" fontId="39" fillId="9" borderId="8" xfId="0" applyNumberFormat="1" applyFont="1" applyFill="1" applyBorder="1" applyAlignment="1" applyProtection="1">
      <alignment horizontal="left" vertical="center" wrapText="1" indent="1"/>
      <protection locked="0"/>
    </xf>
    <xf numFmtId="0" fontId="39" fillId="0" borderId="3" xfId="0" applyFont="1" applyBorder="1" applyAlignment="1" applyProtection="1">
      <alignment horizontal="left" vertical="center" wrapText="1" indent="1"/>
      <protection locked="0"/>
    </xf>
    <xf numFmtId="0" fontId="39" fillId="0" borderId="4" xfId="0" applyFont="1" applyBorder="1" applyAlignment="1" applyProtection="1">
      <alignment horizontal="left" vertical="center" wrapText="1" indent="1"/>
      <protection locked="0"/>
    </xf>
    <xf numFmtId="0" fontId="81" fillId="12" borderId="0" xfId="0" applyFont="1" applyFill="1" applyBorder="1" applyAlignment="1" applyProtection="1">
      <alignment horizontal="left" vertical="center" wrapText="1"/>
      <protection hidden="1"/>
    </xf>
    <xf numFmtId="0" fontId="37" fillId="0" borderId="0" xfId="0" applyFont="1" applyBorder="1" applyAlignment="1" applyProtection="1">
      <alignment horizontal="left" vertical="center" wrapText="1"/>
      <protection hidden="1"/>
    </xf>
    <xf numFmtId="0" fontId="39" fillId="0" borderId="5" xfId="0" applyFont="1" applyBorder="1" applyAlignment="1" applyProtection="1">
      <alignment horizontal="left" vertical="center" wrapText="1"/>
      <protection hidden="1"/>
    </xf>
    <xf numFmtId="0" fontId="39" fillId="9" borderId="3" xfId="0" applyNumberFormat="1" applyFont="1" applyFill="1" applyBorder="1" applyAlignment="1" applyProtection="1">
      <alignment horizontal="left" vertical="center" wrapText="1" indent="1"/>
      <protection locked="0"/>
    </xf>
    <xf numFmtId="0" fontId="39" fillId="9" borderId="4" xfId="0" applyNumberFormat="1" applyFont="1" applyFill="1" applyBorder="1" applyAlignment="1" applyProtection="1">
      <alignment horizontal="left" vertical="center" wrapText="1" indent="1"/>
      <protection locked="0"/>
    </xf>
    <xf numFmtId="0" fontId="39" fillId="9" borderId="3" xfId="0" applyFont="1" applyFill="1" applyBorder="1" applyAlignment="1" applyProtection="1">
      <alignment horizontal="left" vertical="center" wrapText="1" indent="1"/>
      <protection locked="0"/>
    </xf>
    <xf numFmtId="0" fontId="39" fillId="9" borderId="4" xfId="0" applyFont="1" applyFill="1" applyBorder="1" applyAlignment="1" applyProtection="1">
      <alignment horizontal="left" vertical="center" wrapText="1" indent="1"/>
      <protection locked="0"/>
    </xf>
    <xf numFmtId="165" fontId="39" fillId="17" borderId="12" xfId="0" applyNumberFormat="1" applyFont="1" applyFill="1" applyBorder="1" applyAlignment="1" applyProtection="1">
      <alignment horizontal="right" vertical="center" indent="1"/>
      <protection hidden="1"/>
    </xf>
    <xf numFmtId="165" fontId="39" fillId="17" borderId="16" xfId="0" applyNumberFormat="1" applyFont="1" applyFill="1" applyBorder="1" applyAlignment="1" applyProtection="1">
      <alignment horizontal="right" vertical="center" indent="1"/>
      <protection hidden="1"/>
    </xf>
    <xf numFmtId="165" fontId="39" fillId="17" borderId="80" xfId="0" applyNumberFormat="1" applyFont="1" applyFill="1" applyBorder="1" applyAlignment="1" applyProtection="1">
      <alignment horizontal="right" vertical="center" indent="1"/>
      <protection hidden="1"/>
    </xf>
    <xf numFmtId="165" fontId="39" fillId="17" borderId="84" xfId="0" applyNumberFormat="1" applyFont="1" applyFill="1" applyBorder="1" applyAlignment="1" applyProtection="1">
      <alignment horizontal="right" vertical="center" indent="1"/>
      <protection hidden="1"/>
    </xf>
    <xf numFmtId="165" fontId="39" fillId="17" borderId="27" xfId="0" applyNumberFormat="1" applyFont="1" applyFill="1" applyBorder="1" applyAlignment="1" applyProtection="1">
      <alignment horizontal="right" vertical="center" indent="1"/>
      <protection hidden="1"/>
    </xf>
    <xf numFmtId="165" fontId="39" fillId="17" borderId="28" xfId="0" applyNumberFormat="1" applyFont="1" applyFill="1" applyBorder="1" applyAlignment="1" applyProtection="1">
      <alignment horizontal="right" vertical="center" indent="1"/>
      <protection hidden="1"/>
    </xf>
    <xf numFmtId="0" fontId="58" fillId="0" borderId="0" xfId="0" applyFont="1" applyFill="1" applyBorder="1" applyAlignment="1" applyProtection="1">
      <alignment horizontal="center" vertical="center"/>
      <protection hidden="1"/>
    </xf>
    <xf numFmtId="0" fontId="0" fillId="0" borderId="0" xfId="0" applyFill="1" applyBorder="1" applyAlignment="1" applyProtection="1">
      <protection hidden="1"/>
    </xf>
    <xf numFmtId="44" fontId="58" fillId="0" borderId="0" xfId="0" applyNumberFormat="1" applyFont="1" applyFill="1" applyBorder="1" applyAlignment="1" applyProtection="1">
      <alignment horizontal="center" vertical="center" wrapText="1"/>
      <protection hidden="1"/>
    </xf>
    <xf numFmtId="0" fontId="0" fillId="0" borderId="0" xfId="0" applyFill="1" applyBorder="1" applyAlignment="1" applyProtection="1">
      <alignment horizontal="center" wrapText="1"/>
      <protection hidden="1"/>
    </xf>
    <xf numFmtId="0" fontId="58" fillId="0" borderId="0" xfId="0" applyFont="1" applyFill="1" applyBorder="1" applyAlignment="1" applyProtection="1">
      <alignment horizontal="center" vertical="center" wrapText="1"/>
      <protection hidden="1"/>
    </xf>
    <xf numFmtId="0" fontId="0" fillId="0" borderId="0" xfId="0" applyFill="1" applyBorder="1" applyAlignment="1" applyProtection="1">
      <alignment vertical="center" wrapText="1"/>
      <protection hidden="1"/>
    </xf>
    <xf numFmtId="10" fontId="58" fillId="0" borderId="0" xfId="0" applyNumberFormat="1" applyFont="1" applyFill="1" applyBorder="1" applyAlignment="1" applyProtection="1">
      <alignment horizontal="center" vertical="center" wrapText="1"/>
      <protection hidden="1"/>
    </xf>
    <xf numFmtId="4" fontId="84" fillId="12" borderId="77" xfId="0" applyNumberFormat="1" applyFont="1" applyFill="1" applyBorder="1" applyAlignment="1" applyProtection="1">
      <alignment horizontal="left" vertical="center" wrapText="1" indent="1"/>
      <protection hidden="1"/>
    </xf>
    <xf numFmtId="0" fontId="85" fillId="12" borderId="1" xfId="0" applyFont="1" applyFill="1" applyBorder="1" applyAlignment="1" applyProtection="1">
      <alignment horizontal="left" indent="1"/>
      <protection hidden="1"/>
    </xf>
    <xf numFmtId="0" fontId="85" fillId="12" borderId="82" xfId="0" applyFont="1" applyFill="1" applyBorder="1" applyAlignment="1" applyProtection="1">
      <alignment horizontal="left" indent="1"/>
      <protection hidden="1"/>
    </xf>
    <xf numFmtId="0" fontId="85" fillId="12" borderId="83" xfId="0" applyFont="1" applyFill="1" applyBorder="1" applyAlignment="1" applyProtection="1">
      <alignment horizontal="left" indent="1"/>
      <protection hidden="1"/>
    </xf>
    <xf numFmtId="10" fontId="36" fillId="17" borderId="1" xfId="7" applyNumberFormat="1" applyFont="1" applyFill="1" applyBorder="1" applyAlignment="1" applyProtection="1">
      <alignment horizontal="center" vertical="center"/>
      <protection hidden="1"/>
    </xf>
    <xf numFmtId="0" fontId="0" fillId="17" borderId="1" xfId="0" applyFill="1" applyBorder="1" applyAlignment="1" applyProtection="1">
      <alignment vertical="center"/>
      <protection hidden="1"/>
    </xf>
    <xf numFmtId="0" fontId="0" fillId="17" borderId="83" xfId="0" applyFill="1" applyBorder="1" applyAlignment="1" applyProtection="1">
      <alignment vertical="center"/>
      <protection hidden="1"/>
    </xf>
    <xf numFmtId="0" fontId="88" fillId="12" borderId="0" xfId="0" applyFont="1" applyFill="1" applyBorder="1" applyAlignment="1" applyProtection="1">
      <alignment horizontal="center" vertical="center" wrapText="1"/>
      <protection hidden="1"/>
    </xf>
    <xf numFmtId="0" fontId="88" fillId="12" borderId="0" xfId="0" applyFont="1" applyFill="1" applyAlignment="1" applyProtection="1">
      <alignment horizontal="center" vertical="center" wrapText="1"/>
      <protection hidden="1"/>
    </xf>
    <xf numFmtId="0" fontId="89" fillId="12" borderId="0" xfId="0" applyFont="1" applyFill="1" applyAlignment="1" applyProtection="1">
      <alignment horizontal="center" vertical="center" wrapText="1"/>
      <protection hidden="1"/>
    </xf>
    <xf numFmtId="0" fontId="75" fillId="12" borderId="0" xfId="0" applyFont="1" applyFill="1" applyBorder="1" applyAlignment="1" applyProtection="1">
      <alignment horizontal="center" wrapText="1"/>
      <protection hidden="1"/>
    </xf>
    <xf numFmtId="0" fontId="78" fillId="12" borderId="0" xfId="0" applyFont="1" applyFill="1" applyAlignment="1" applyProtection="1">
      <alignment horizontal="center" wrapText="1"/>
      <protection hidden="1"/>
    </xf>
    <xf numFmtId="0" fontId="83" fillId="11" borderId="8" xfId="0" applyNumberFormat="1" applyFont="1" applyFill="1" applyBorder="1" applyAlignment="1" applyProtection="1">
      <alignment horizontal="left" vertical="center" wrapText="1" indent="1"/>
      <protection locked="0"/>
    </xf>
    <xf numFmtId="0" fontId="83" fillId="11" borderId="3" xfId="0" applyNumberFormat="1" applyFont="1" applyFill="1" applyBorder="1" applyAlignment="1" applyProtection="1">
      <alignment horizontal="left" vertical="center" wrapText="1" indent="1"/>
      <protection locked="0"/>
    </xf>
    <xf numFmtId="0" fontId="83" fillId="11" borderId="4" xfId="0" applyNumberFormat="1" applyFont="1" applyFill="1" applyBorder="1" applyAlignment="1" applyProtection="1">
      <alignment horizontal="left" vertical="center" wrapText="1" indent="1"/>
      <protection locked="0"/>
    </xf>
    <xf numFmtId="0" fontId="76" fillId="17" borderId="12" xfId="0" applyFont="1" applyFill="1" applyBorder="1" applyAlignment="1" applyProtection="1">
      <alignment horizontal="left" vertical="center" indent="1"/>
      <protection hidden="1"/>
    </xf>
    <xf numFmtId="0" fontId="76" fillId="17" borderId="16" xfId="0" applyFont="1" applyFill="1" applyBorder="1" applyAlignment="1" applyProtection="1">
      <alignment horizontal="left" vertical="center" indent="1"/>
      <protection hidden="1"/>
    </xf>
    <xf numFmtId="0" fontId="92" fillId="12" borderId="0" xfId="0" applyFont="1" applyFill="1" applyBorder="1" applyAlignment="1" applyProtection="1">
      <alignment horizontal="center" vertical="center" wrapText="1"/>
      <protection hidden="1"/>
    </xf>
    <xf numFmtId="0" fontId="92" fillId="12" borderId="0" xfId="0" applyFont="1" applyFill="1" applyAlignment="1" applyProtection="1">
      <alignment horizontal="center" vertical="center" wrapText="1"/>
      <protection hidden="1"/>
    </xf>
    <xf numFmtId="0" fontId="93" fillId="12" borderId="0" xfId="0" applyFont="1" applyFill="1" applyAlignment="1" applyProtection="1">
      <alignment horizontal="center" vertical="center" wrapText="1"/>
      <protection hidden="1"/>
    </xf>
    <xf numFmtId="0" fontId="80" fillId="12" borderId="0" xfId="0" applyFont="1" applyFill="1" applyBorder="1" applyAlignment="1" applyProtection="1">
      <alignment vertical="center" wrapText="1"/>
      <protection hidden="1"/>
    </xf>
    <xf numFmtId="0" fontId="39" fillId="0" borderId="0" xfId="0" applyFont="1" applyAlignment="1" applyProtection="1">
      <alignment vertical="center" wrapText="1"/>
      <protection hidden="1"/>
    </xf>
    <xf numFmtId="0" fontId="39" fillId="0" borderId="0" xfId="0" applyFont="1" applyBorder="1" applyAlignment="1" applyProtection="1">
      <alignment vertical="center" wrapText="1"/>
      <protection hidden="1"/>
    </xf>
    <xf numFmtId="165" fontId="39" fillId="17" borderId="76" xfId="0" applyNumberFormat="1" applyFont="1" applyFill="1" applyBorder="1" applyAlignment="1" applyProtection="1">
      <alignment horizontal="right" vertical="center" indent="1"/>
      <protection hidden="1"/>
    </xf>
    <xf numFmtId="165" fontId="39" fillId="17" borderId="20" xfId="0" applyNumberFormat="1" applyFont="1" applyFill="1" applyBorder="1" applyAlignment="1" applyProtection="1">
      <alignment horizontal="right" vertical="center" indent="1"/>
      <protection hidden="1"/>
    </xf>
    <xf numFmtId="165" fontId="39" fillId="17" borderId="21" xfId="0" applyNumberFormat="1" applyFont="1" applyFill="1" applyBorder="1" applyAlignment="1" applyProtection="1">
      <alignment horizontal="right" vertical="center" indent="1"/>
      <protection hidden="1"/>
    </xf>
    <xf numFmtId="165" fontId="39" fillId="17" borderId="6" xfId="0" applyNumberFormat="1" applyFont="1" applyFill="1" applyBorder="1" applyAlignment="1" applyProtection="1">
      <alignment horizontal="right" vertical="center" indent="1"/>
      <protection hidden="1"/>
    </xf>
    <xf numFmtId="165" fontId="39" fillId="17" borderId="7" xfId="0" applyNumberFormat="1" applyFont="1" applyFill="1" applyBorder="1" applyAlignment="1" applyProtection="1">
      <alignment horizontal="right" vertical="center" indent="1"/>
      <protection hidden="1"/>
    </xf>
    <xf numFmtId="165" fontId="39" fillId="17" borderId="78" xfId="0" applyNumberFormat="1" applyFont="1" applyFill="1" applyBorder="1" applyAlignment="1" applyProtection="1">
      <alignment horizontal="right" vertical="center" indent="1"/>
      <protection hidden="1"/>
    </xf>
    <xf numFmtId="0" fontId="39" fillId="9" borderId="8" xfId="0" applyNumberFormat="1" applyFont="1" applyFill="1" applyBorder="1" applyAlignment="1" applyProtection="1">
      <alignment horizontal="left" vertical="center" indent="1" shrinkToFit="1"/>
      <protection locked="0"/>
    </xf>
    <xf numFmtId="0" fontId="39" fillId="9" borderId="3" xfId="0" applyNumberFormat="1" applyFont="1" applyFill="1" applyBorder="1" applyAlignment="1" applyProtection="1">
      <alignment horizontal="left" vertical="center" indent="1" shrinkToFit="1"/>
      <protection locked="0"/>
    </xf>
    <xf numFmtId="0" fontId="39" fillId="9" borderId="4" xfId="0" applyNumberFormat="1" applyFont="1" applyFill="1" applyBorder="1" applyAlignment="1" applyProtection="1">
      <alignment horizontal="left" vertical="center" indent="1" shrinkToFit="1"/>
      <protection locked="0"/>
    </xf>
    <xf numFmtId="0" fontId="0" fillId="0" borderId="0" xfId="0" applyAlignment="1" applyProtection="1">
      <alignment wrapText="1"/>
      <protection hidden="1"/>
    </xf>
    <xf numFmtId="14" fontId="80" fillId="0" borderId="8" xfId="0" applyNumberFormat="1" applyFont="1" applyFill="1" applyBorder="1" applyAlignment="1" applyProtection="1">
      <alignment horizontal="center" vertical="center" wrapText="1"/>
      <protection locked="0"/>
    </xf>
    <xf numFmtId="0" fontId="0" fillId="0" borderId="3" xfId="0" applyFill="1" applyBorder="1" applyAlignment="1" applyProtection="1">
      <alignment horizontal="center" vertical="center" wrapText="1"/>
      <protection locked="0"/>
    </xf>
    <xf numFmtId="0" fontId="0" fillId="0" borderId="4" xfId="0" applyFill="1" applyBorder="1" applyAlignment="1" applyProtection="1">
      <alignment horizontal="center" vertical="center" wrapText="1"/>
      <protection locked="0"/>
    </xf>
    <xf numFmtId="0" fontId="80" fillId="12" borderId="11" xfId="0" applyFont="1" applyFill="1" applyBorder="1" applyAlignment="1" applyProtection="1">
      <alignment horizontal="right" vertical="center" wrapText="1" indent="2"/>
      <protection hidden="1"/>
    </xf>
    <xf numFmtId="0" fontId="80" fillId="0" borderId="5" xfId="0" applyFont="1" applyBorder="1" applyAlignment="1" applyProtection="1">
      <alignment horizontal="right" vertical="center" wrapText="1" indent="2"/>
      <protection hidden="1"/>
    </xf>
    <xf numFmtId="0" fontId="84" fillId="12" borderId="1" xfId="0" applyFont="1" applyFill="1" applyBorder="1" applyAlignment="1" applyProtection="1">
      <alignment horizontal="left" vertical="center" wrapText="1" indent="1"/>
      <protection hidden="1"/>
    </xf>
    <xf numFmtId="0" fontId="84" fillId="12" borderId="1" xfId="0" applyFont="1" applyFill="1" applyBorder="1" applyAlignment="1" applyProtection="1">
      <alignment horizontal="left" indent="1"/>
      <protection hidden="1"/>
    </xf>
    <xf numFmtId="0" fontId="84" fillId="12" borderId="82" xfId="0" applyFont="1" applyFill="1" applyBorder="1" applyAlignment="1" applyProtection="1">
      <alignment horizontal="left" indent="1"/>
      <protection hidden="1"/>
    </xf>
    <xf numFmtId="0" fontId="84" fillId="12" borderId="83" xfId="0" applyFont="1" applyFill="1" applyBorder="1" applyAlignment="1" applyProtection="1">
      <alignment horizontal="left" indent="1"/>
      <protection hidden="1"/>
    </xf>
    <xf numFmtId="165" fontId="45" fillId="17" borderId="76" xfId="7" applyNumberFormat="1" applyFont="1" applyFill="1" applyBorder="1" applyAlignment="1" applyProtection="1">
      <alignment horizontal="center" vertical="center"/>
      <protection hidden="1"/>
    </xf>
    <xf numFmtId="165" fontId="45" fillId="17" borderId="20" xfId="7" applyNumberFormat="1" applyFont="1" applyFill="1" applyBorder="1" applyAlignment="1" applyProtection="1">
      <alignment horizontal="center" vertical="center"/>
      <protection hidden="1"/>
    </xf>
    <xf numFmtId="165" fontId="45" fillId="17" borderId="21" xfId="7" applyNumberFormat="1" applyFont="1" applyFill="1" applyBorder="1" applyAlignment="1" applyProtection="1">
      <alignment horizontal="center" vertical="center"/>
      <protection hidden="1"/>
    </xf>
    <xf numFmtId="165" fontId="45" fillId="17" borderId="6" xfId="7" applyNumberFormat="1" applyFont="1" applyFill="1" applyBorder="1" applyAlignment="1" applyProtection="1">
      <alignment horizontal="center" vertical="center"/>
      <protection hidden="1"/>
    </xf>
    <xf numFmtId="165" fontId="45" fillId="17" borderId="7" xfId="7" applyNumberFormat="1" applyFont="1" applyFill="1" applyBorder="1" applyAlignment="1" applyProtection="1">
      <alignment horizontal="center" vertical="center"/>
      <protection hidden="1"/>
    </xf>
    <xf numFmtId="165" fontId="45" fillId="17" borderId="78" xfId="7" applyNumberFormat="1" applyFont="1" applyFill="1" applyBorder="1" applyAlignment="1" applyProtection="1">
      <alignment horizontal="center" vertical="center"/>
      <protection hidden="1"/>
    </xf>
    <xf numFmtId="10" fontId="36" fillId="17" borderId="75" xfId="7" applyNumberFormat="1" applyFont="1" applyFill="1" applyBorder="1" applyAlignment="1" applyProtection="1">
      <alignment horizontal="center" vertical="center"/>
      <protection hidden="1"/>
    </xf>
    <xf numFmtId="0" fontId="0" fillId="17" borderId="75" xfId="0" applyFill="1" applyBorder="1" applyAlignment="1" applyProtection="1">
      <alignment vertical="center"/>
      <protection hidden="1"/>
    </xf>
    <xf numFmtId="4" fontId="80" fillId="10" borderId="74" xfId="0" applyNumberFormat="1" applyFont="1" applyFill="1" applyBorder="1" applyAlignment="1" applyProtection="1">
      <alignment horizontal="left" vertical="center" wrapText="1" indent="1"/>
      <protection hidden="1"/>
    </xf>
    <xf numFmtId="0" fontId="80" fillId="10" borderId="75" xfId="0" applyFont="1" applyFill="1" applyBorder="1" applyAlignment="1" applyProtection="1">
      <alignment horizontal="left" vertical="center" wrapText="1" indent="1"/>
      <protection hidden="1"/>
    </xf>
    <xf numFmtId="0" fontId="80" fillId="10" borderId="75" xfId="0" applyFont="1" applyFill="1" applyBorder="1" applyAlignment="1" applyProtection="1">
      <alignment horizontal="left" indent="1"/>
      <protection hidden="1"/>
    </xf>
    <xf numFmtId="0" fontId="80" fillId="10" borderId="77" xfId="0" applyFont="1" applyFill="1" applyBorder="1" applyAlignment="1" applyProtection="1">
      <alignment horizontal="left" indent="1"/>
      <protection hidden="1"/>
    </xf>
    <xf numFmtId="0" fontId="80" fillId="10" borderId="1" xfId="0" applyFont="1" applyFill="1" applyBorder="1" applyAlignment="1" applyProtection="1">
      <alignment horizontal="left" indent="1"/>
      <protection hidden="1"/>
    </xf>
    <xf numFmtId="4" fontId="84" fillId="12" borderId="85" xfId="0" applyNumberFormat="1" applyFont="1" applyFill="1" applyBorder="1" applyAlignment="1" applyProtection="1">
      <alignment horizontal="left" vertical="center" wrapText="1" indent="1"/>
      <protection hidden="1"/>
    </xf>
    <xf numFmtId="0" fontId="84" fillId="12" borderId="36" xfId="0" applyFont="1" applyFill="1" applyBorder="1" applyAlignment="1" applyProtection="1">
      <alignment horizontal="left" vertical="center" wrapText="1" indent="1"/>
      <protection hidden="1"/>
    </xf>
    <xf numFmtId="0" fontId="84" fillId="12" borderId="36" xfId="0" applyFont="1" applyFill="1" applyBorder="1" applyAlignment="1" applyProtection="1">
      <alignment horizontal="left" indent="1"/>
      <protection hidden="1"/>
    </xf>
    <xf numFmtId="0" fontId="84" fillId="12" borderId="77" xfId="0" applyFont="1" applyFill="1" applyBorder="1" applyAlignment="1" applyProtection="1">
      <alignment horizontal="left" indent="1"/>
      <protection hidden="1"/>
    </xf>
    <xf numFmtId="10" fontId="36" fillId="17" borderId="36" xfId="7" applyNumberFormat="1" applyFont="1" applyFill="1" applyBorder="1" applyAlignment="1" applyProtection="1">
      <alignment horizontal="center" vertical="center"/>
      <protection hidden="1"/>
    </xf>
    <xf numFmtId="0" fontId="0" fillId="17" borderId="36" xfId="0" applyFill="1" applyBorder="1" applyAlignment="1" applyProtection="1">
      <alignment vertical="center"/>
      <protection hidden="1"/>
    </xf>
    <xf numFmtId="0" fontId="39" fillId="0" borderId="3" xfId="0" applyFont="1" applyBorder="1" applyAlignment="1" applyProtection="1">
      <alignment horizontal="left" vertical="center" indent="1" shrinkToFit="1"/>
      <protection locked="0"/>
    </xf>
    <xf numFmtId="0" fontId="39" fillId="0" borderId="4" xfId="0" applyFont="1" applyBorder="1" applyAlignment="1" applyProtection="1">
      <alignment horizontal="left" vertical="center" indent="1" shrinkToFit="1"/>
      <protection locked="0"/>
    </xf>
    <xf numFmtId="0" fontId="79" fillId="12" borderId="0" xfId="0" applyFont="1" applyFill="1" applyAlignment="1" applyProtection="1">
      <alignment horizontal="right" vertical="center" wrapText="1" indent="1"/>
      <protection hidden="1"/>
    </xf>
    <xf numFmtId="0" fontId="79" fillId="12" borderId="5" xfId="0" applyFont="1" applyFill="1" applyBorder="1" applyAlignment="1" applyProtection="1">
      <alignment horizontal="right" vertical="center" wrapText="1" indent="1"/>
      <protection hidden="1"/>
    </xf>
    <xf numFmtId="0" fontId="39" fillId="11" borderId="8" xfId="0" applyNumberFormat="1" applyFont="1" applyFill="1" applyBorder="1" applyAlignment="1" applyProtection="1">
      <alignment horizontal="left" vertical="center" wrapText="1" indent="1"/>
      <protection locked="0"/>
    </xf>
    <xf numFmtId="0" fontId="39" fillId="11" borderId="3" xfId="0" applyFont="1" applyFill="1" applyBorder="1" applyAlignment="1" applyProtection="1">
      <alignment horizontal="left" vertical="center" wrapText="1" indent="1"/>
      <protection locked="0"/>
    </xf>
    <xf numFmtId="0" fontId="39" fillId="11" borderId="4" xfId="0" applyFont="1" applyFill="1" applyBorder="1" applyAlignment="1" applyProtection="1">
      <alignment horizontal="left" vertical="center" wrapText="1" indent="1"/>
      <protection locked="0"/>
    </xf>
    <xf numFmtId="0" fontId="79" fillId="12" borderId="0" xfId="0" applyFont="1" applyFill="1" applyBorder="1" applyAlignment="1" applyProtection="1">
      <alignment horizontal="right" vertical="center" wrapText="1" indent="1"/>
      <protection hidden="1"/>
    </xf>
    <xf numFmtId="14" fontId="83" fillId="0" borderId="8" xfId="0" applyNumberFormat="1" applyFont="1" applyFill="1" applyBorder="1" applyAlignment="1" applyProtection="1">
      <alignment horizontal="left" vertical="center" wrapText="1" indent="1"/>
      <protection locked="0"/>
    </xf>
    <xf numFmtId="0" fontId="83" fillId="0" borderId="3" xfId="0" applyNumberFormat="1" applyFont="1" applyFill="1" applyBorder="1" applyAlignment="1" applyProtection="1">
      <alignment horizontal="left" vertical="center" wrapText="1" indent="1"/>
      <protection locked="0"/>
    </xf>
    <xf numFmtId="0" fontId="80" fillId="12" borderId="11" xfId="0" applyFont="1" applyFill="1" applyBorder="1" applyAlignment="1" applyProtection="1">
      <alignment horizontal="center" vertical="center"/>
      <protection hidden="1"/>
    </xf>
    <xf numFmtId="0" fontId="81" fillId="0" borderId="0" xfId="0" applyFont="1" applyAlignment="1" applyProtection="1">
      <alignment horizontal="center" vertical="center"/>
      <protection hidden="1"/>
    </xf>
    <xf numFmtId="0" fontId="0" fillId="0" borderId="4" xfId="0" applyFill="1" applyBorder="1" applyAlignment="1" applyProtection="1">
      <alignment horizontal="left" vertical="center" wrapText="1" indent="1"/>
      <protection locked="0"/>
    </xf>
    <xf numFmtId="4" fontId="80" fillId="10" borderId="75" xfId="0" applyNumberFormat="1" applyFont="1" applyFill="1" applyBorder="1" applyAlignment="1" applyProtection="1">
      <alignment horizontal="left" vertical="center" wrapText="1" indent="1"/>
      <protection hidden="1"/>
    </xf>
    <xf numFmtId="4" fontId="80" fillId="10" borderId="77" xfId="0" applyNumberFormat="1" applyFont="1" applyFill="1" applyBorder="1" applyAlignment="1" applyProtection="1">
      <alignment horizontal="left" vertical="center" wrapText="1" indent="1"/>
      <protection hidden="1"/>
    </xf>
    <xf numFmtId="4" fontId="80" fillId="10" borderId="1" xfId="0" applyNumberFormat="1" applyFont="1" applyFill="1" applyBorder="1" applyAlignment="1" applyProtection="1">
      <alignment horizontal="left" vertical="center" wrapText="1" indent="1"/>
      <protection hidden="1"/>
    </xf>
    <xf numFmtId="4" fontId="84" fillId="12" borderId="79" xfId="0" applyNumberFormat="1" applyFont="1" applyFill="1" applyBorder="1" applyAlignment="1" applyProtection="1">
      <alignment horizontal="left" vertical="center" wrapText="1" indent="1"/>
      <protection hidden="1"/>
    </xf>
    <xf numFmtId="4" fontId="84" fillId="12" borderId="16" xfId="0" applyNumberFormat="1" applyFont="1" applyFill="1" applyBorder="1" applyAlignment="1" applyProtection="1">
      <alignment horizontal="left" vertical="center" wrapText="1" indent="1"/>
      <protection hidden="1"/>
    </xf>
    <xf numFmtId="4" fontId="84" fillId="12" borderId="13" xfId="0" applyNumberFormat="1" applyFont="1" applyFill="1" applyBorder="1" applyAlignment="1" applyProtection="1">
      <alignment horizontal="left" vertical="center" wrapText="1" indent="1"/>
      <protection hidden="1"/>
    </xf>
    <xf numFmtId="4" fontId="84" fillId="12" borderId="81" xfId="0" applyNumberFormat="1" applyFont="1" applyFill="1" applyBorder="1" applyAlignment="1" applyProtection="1">
      <alignment horizontal="left" vertical="center" wrapText="1" indent="1"/>
      <protection hidden="1"/>
    </xf>
    <xf numFmtId="4" fontId="84" fillId="12" borderId="7" xfId="0" applyNumberFormat="1" applyFont="1" applyFill="1" applyBorder="1" applyAlignment="1" applyProtection="1">
      <alignment horizontal="left" vertical="center" wrapText="1" indent="1"/>
      <protection hidden="1"/>
    </xf>
    <xf numFmtId="4" fontId="84" fillId="12" borderId="14" xfId="0" applyNumberFormat="1" applyFont="1" applyFill="1" applyBorder="1" applyAlignment="1" applyProtection="1">
      <alignment horizontal="left" vertical="center" wrapText="1" indent="1"/>
      <protection hidden="1"/>
    </xf>
    <xf numFmtId="0" fontId="80" fillId="10" borderId="82" xfId="0" applyFont="1" applyFill="1" applyBorder="1" applyAlignment="1" applyProtection="1">
      <alignment horizontal="left" indent="1"/>
      <protection hidden="1"/>
    </xf>
    <xf numFmtId="0" fontId="80" fillId="10" borderId="83" xfId="0" applyFont="1" applyFill="1" applyBorder="1" applyAlignment="1" applyProtection="1">
      <alignment horizontal="left" indent="1"/>
      <protection hidden="1"/>
    </xf>
    <xf numFmtId="0" fontId="80" fillId="9" borderId="8" xfId="0" applyFont="1" applyFill="1" applyBorder="1" applyAlignment="1" applyProtection="1">
      <alignment horizontal="left" vertical="center" wrapText="1" indent="1"/>
      <protection locked="0"/>
    </xf>
    <xf numFmtId="0" fontId="37" fillId="9" borderId="3" xfId="0" applyFont="1" applyFill="1" applyBorder="1" applyAlignment="1" applyProtection="1">
      <alignment horizontal="left" vertical="center" wrapText="1" indent="1"/>
      <protection locked="0"/>
    </xf>
    <xf numFmtId="0" fontId="37" fillId="9" borderId="4" xfId="0" applyFont="1" applyFill="1" applyBorder="1" applyAlignment="1" applyProtection="1">
      <alignment horizontal="left" vertical="center" wrapText="1" indent="1"/>
      <protection locked="0"/>
    </xf>
    <xf numFmtId="0" fontId="37" fillId="9" borderId="8" xfId="0" applyFont="1" applyFill="1" applyBorder="1" applyAlignment="1" applyProtection="1">
      <alignment horizontal="center" vertical="center"/>
      <protection hidden="1"/>
    </xf>
    <xf numFmtId="0" fontId="0" fillId="9" borderId="4" xfId="0" applyFill="1" applyBorder="1" applyAlignment="1" applyProtection="1">
      <alignment horizontal="center" vertical="center"/>
      <protection hidden="1"/>
    </xf>
    <xf numFmtId="0" fontId="94" fillId="10" borderId="8" xfId="0" applyFont="1" applyFill="1" applyBorder="1" applyAlignment="1" applyProtection="1">
      <alignment horizontal="center" vertical="center"/>
      <protection hidden="1"/>
    </xf>
    <xf numFmtId="0" fontId="95" fillId="10" borderId="4" xfId="0" applyFont="1" applyFill="1" applyBorder="1" applyAlignment="1" applyProtection="1">
      <alignment horizontal="center" vertical="center"/>
      <protection hidden="1"/>
    </xf>
    <xf numFmtId="0" fontId="37" fillId="14" borderId="8" xfId="0" applyFont="1" applyFill="1" applyBorder="1" applyAlignment="1" applyProtection="1">
      <alignment horizontal="center" vertical="center"/>
      <protection hidden="1"/>
    </xf>
    <xf numFmtId="0" fontId="0" fillId="14" borderId="4" xfId="0" applyFill="1" applyBorder="1" applyAlignment="1" applyProtection="1">
      <alignment horizontal="center" vertical="center"/>
      <protection hidden="1"/>
    </xf>
    <xf numFmtId="0" fontId="87" fillId="12" borderId="0" xfId="0" applyFont="1" applyFill="1" applyBorder="1" applyAlignment="1" applyProtection="1">
      <alignment vertical="center" wrapText="1"/>
      <protection hidden="1"/>
    </xf>
    <xf numFmtId="0" fontId="0" fillId="0" borderId="0" xfId="0" applyBorder="1" applyAlignment="1" applyProtection="1">
      <alignment wrapText="1"/>
      <protection hidden="1"/>
    </xf>
    <xf numFmtId="0" fontId="96" fillId="14" borderId="8" xfId="0" applyFont="1" applyFill="1" applyBorder="1" applyAlignment="1" applyProtection="1">
      <alignment horizontal="center" vertical="center"/>
      <protection hidden="1"/>
    </xf>
    <xf numFmtId="0" fontId="97" fillId="14" borderId="4" xfId="0" applyFont="1" applyFill="1" applyBorder="1" applyAlignment="1" applyProtection="1">
      <alignment horizontal="center" vertical="center"/>
      <protection hidden="1"/>
    </xf>
    <xf numFmtId="0" fontId="63" fillId="25" borderId="1" xfId="0" applyFont="1" applyFill="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37" fillId="4" borderId="1" xfId="0" applyFont="1" applyFill="1" applyBorder="1" applyAlignment="1" applyProtection="1">
      <alignment horizontal="center" vertical="center"/>
      <protection hidden="1"/>
    </xf>
    <xf numFmtId="0" fontId="37" fillId="26" borderId="8" xfId="0" applyFont="1" applyFill="1" applyBorder="1" applyAlignment="1" applyProtection="1">
      <alignment horizontal="center" vertical="center"/>
      <protection hidden="1"/>
    </xf>
    <xf numFmtId="0" fontId="0" fillId="26" borderId="4" xfId="0" applyFill="1" applyBorder="1" applyAlignment="1" applyProtection="1">
      <alignment horizontal="center" vertical="center"/>
      <protection hidden="1"/>
    </xf>
    <xf numFmtId="0" fontId="87" fillId="12" borderId="0" xfId="0" applyFont="1" applyFill="1" applyBorder="1" applyAlignment="1" applyProtection="1">
      <alignment vertical="top" wrapText="1"/>
      <protection hidden="1"/>
    </xf>
    <xf numFmtId="0" fontId="0" fillId="0" borderId="27" xfId="0" applyBorder="1" applyAlignment="1" applyProtection="1">
      <alignment wrapText="1"/>
      <protection hidden="1"/>
    </xf>
    <xf numFmtId="0" fontId="39" fillId="9" borderId="1" xfId="0" applyNumberFormat="1" applyFont="1" applyFill="1" applyBorder="1" applyAlignment="1" applyProtection="1">
      <alignment horizontal="right" vertical="center" wrapText="1" indent="2"/>
      <protection locked="0"/>
    </xf>
    <xf numFmtId="0" fontId="0" fillId="0" borderId="1" xfId="0" applyBorder="1" applyAlignment="1">
      <alignment horizontal="right" vertical="center" wrapText="1" indent="2"/>
    </xf>
    <xf numFmtId="0" fontId="80" fillId="12" borderId="7" xfId="0" applyFont="1" applyFill="1" applyBorder="1" applyAlignment="1" applyProtection="1">
      <alignment horizontal="right" vertical="center" wrapText="1"/>
      <protection hidden="1"/>
    </xf>
    <xf numFmtId="0" fontId="0" fillId="0" borderId="7" xfId="0" applyBorder="1" applyAlignment="1">
      <alignment horizontal="right" vertical="center" wrapText="1"/>
    </xf>
    <xf numFmtId="0" fontId="39" fillId="9" borderId="1" xfId="0" quotePrefix="1" applyNumberFormat="1" applyFont="1" applyFill="1" applyBorder="1" applyAlignment="1" applyProtection="1">
      <alignment horizontal="right" vertical="center" wrapText="1" indent="2"/>
      <protection locked="0"/>
    </xf>
    <xf numFmtId="0" fontId="80" fillId="12" borderId="7" xfId="0" applyFont="1" applyFill="1" applyBorder="1" applyAlignment="1" applyProtection="1">
      <alignment horizontal="center" vertical="center" wrapText="1"/>
      <protection hidden="1"/>
    </xf>
    <xf numFmtId="0" fontId="39" fillId="0" borderId="7" xfId="0" applyFont="1"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0" fontId="37" fillId="4" borderId="8" xfId="0" applyFont="1" applyFill="1" applyBorder="1" applyAlignment="1" applyProtection="1">
      <alignment vertical="center"/>
      <protection hidden="1"/>
    </xf>
    <xf numFmtId="0" fontId="0" fillId="0" borderId="3" xfId="0" applyBorder="1" applyAlignment="1" applyProtection="1">
      <alignment vertical="center"/>
      <protection hidden="1"/>
    </xf>
    <xf numFmtId="0" fontId="0" fillId="0" borderId="4" xfId="0" applyBorder="1" applyAlignment="1" applyProtection="1">
      <alignment vertical="center"/>
      <protection hidden="1"/>
    </xf>
    <xf numFmtId="0" fontId="39" fillId="23" borderId="8" xfId="0" applyNumberFormat="1" applyFont="1" applyFill="1" applyBorder="1" applyAlignment="1" applyProtection="1">
      <alignment horizontal="left" vertical="center" wrapText="1" indent="1"/>
      <protection hidden="1"/>
    </xf>
    <xf numFmtId="0" fontId="39" fillId="23" borderId="3" xfId="0" applyNumberFormat="1" applyFont="1" applyFill="1" applyBorder="1" applyAlignment="1" applyProtection="1">
      <alignment horizontal="left" vertical="center" wrapText="1" indent="1"/>
      <protection hidden="1"/>
    </xf>
    <xf numFmtId="0" fontId="39" fillId="23" borderId="4" xfId="0" applyNumberFormat="1" applyFont="1" applyFill="1" applyBorder="1" applyAlignment="1" applyProtection="1">
      <alignment horizontal="left" vertical="center" wrapText="1" indent="1"/>
      <protection hidden="1"/>
    </xf>
    <xf numFmtId="49" fontId="20" fillId="23" borderId="8" xfId="0" applyNumberFormat="1" applyFont="1" applyFill="1" applyBorder="1" applyAlignment="1" applyProtection="1">
      <alignment horizontal="left" vertical="center" wrapText="1" indent="1"/>
      <protection hidden="1"/>
    </xf>
    <xf numFmtId="0" fontId="20" fillId="23" borderId="3" xfId="0" applyNumberFormat="1" applyFont="1" applyFill="1" applyBorder="1" applyAlignment="1" applyProtection="1">
      <alignment horizontal="left" vertical="center" wrapText="1" indent="1"/>
      <protection hidden="1"/>
    </xf>
    <xf numFmtId="0" fontId="20" fillId="23" borderId="4" xfId="0" applyNumberFormat="1" applyFont="1" applyFill="1" applyBorder="1" applyAlignment="1" applyProtection="1">
      <alignment horizontal="left" vertical="center" wrapText="1" indent="1"/>
      <protection hidden="1"/>
    </xf>
    <xf numFmtId="0" fontId="0" fillId="0" borderId="0" xfId="0" applyAlignment="1" applyProtection="1">
      <alignment horizontal="right" vertical="center" wrapText="1"/>
      <protection hidden="1"/>
    </xf>
    <xf numFmtId="0" fontId="0" fillId="0" borderId="0" xfId="0" applyAlignment="1" applyProtection="1">
      <alignment horizontal="left" vertical="center" wrapText="1"/>
      <protection hidden="1"/>
    </xf>
    <xf numFmtId="0" fontId="39" fillId="0" borderId="8" xfId="0" applyFont="1" applyBorder="1" applyAlignment="1" applyProtection="1">
      <alignment horizontal="left" vertical="center" wrapText="1" indent="1"/>
      <protection locked="0"/>
    </xf>
    <xf numFmtId="0" fontId="0" fillId="0" borderId="3" xfId="0" applyBorder="1" applyAlignment="1" applyProtection="1">
      <alignment horizontal="left" vertical="center" wrapText="1" indent="1"/>
      <protection locked="0"/>
    </xf>
    <xf numFmtId="0" fontId="0" fillId="0" borderId="4" xfId="0" applyBorder="1" applyAlignment="1" applyProtection="1">
      <alignment horizontal="left" vertical="center" wrapText="1" indent="1"/>
      <protection locked="0"/>
    </xf>
    <xf numFmtId="0" fontId="37" fillId="16" borderId="8" xfId="0" applyFont="1" applyFill="1" applyBorder="1" applyAlignment="1" applyProtection="1">
      <alignment horizontal="right" vertical="center" wrapText="1" indent="1"/>
      <protection locked="0"/>
    </xf>
    <xf numFmtId="0" fontId="37" fillId="16" borderId="3" xfId="0" applyFont="1" applyFill="1" applyBorder="1" applyAlignment="1" applyProtection="1">
      <alignment horizontal="right" vertical="center" wrapText="1" indent="1"/>
      <protection locked="0"/>
    </xf>
    <xf numFmtId="0" fontId="37" fillId="16" borderId="4" xfId="0" applyFont="1" applyFill="1" applyBorder="1" applyAlignment="1" applyProtection="1">
      <alignment horizontal="right" vertical="center" wrapText="1" indent="1"/>
      <protection locked="0"/>
    </xf>
    <xf numFmtId="10" fontId="39" fillId="9" borderId="1" xfId="7" applyNumberFormat="1" applyFont="1" applyFill="1" applyBorder="1" applyAlignment="1" applyProtection="1">
      <alignment horizontal="center" vertical="center" wrapText="1"/>
      <protection locked="0"/>
    </xf>
    <xf numFmtId="10" fontId="37" fillId="9" borderId="1" xfId="7" applyNumberFormat="1" applyFont="1" applyFill="1" applyBorder="1" applyAlignment="1" applyProtection="1">
      <alignment horizontal="center" vertical="center" wrapText="1"/>
      <protection locked="0"/>
    </xf>
    <xf numFmtId="0" fontId="39" fillId="16" borderId="8" xfId="0" applyNumberFormat="1" applyFont="1" applyFill="1" applyBorder="1" applyAlignment="1" applyProtection="1">
      <alignment horizontal="center" vertical="center" wrapText="1"/>
      <protection locked="0"/>
    </xf>
    <xf numFmtId="0" fontId="39" fillId="16" borderId="3" xfId="0" applyNumberFormat="1" applyFont="1" applyFill="1" applyBorder="1" applyAlignment="1" applyProtection="1">
      <alignment horizontal="center" vertical="center" wrapText="1"/>
      <protection locked="0"/>
    </xf>
    <xf numFmtId="0" fontId="37" fillId="16" borderId="4" xfId="0" applyFont="1" applyFill="1" applyBorder="1" applyAlignment="1" applyProtection="1">
      <alignment horizontal="center" vertical="center"/>
      <protection locked="0"/>
    </xf>
    <xf numFmtId="0" fontId="80" fillId="12" borderId="7" xfId="0" applyFont="1" applyFill="1" applyBorder="1" applyAlignment="1" applyProtection="1">
      <alignment horizontal="center" vertical="center"/>
      <protection hidden="1"/>
    </xf>
    <xf numFmtId="0" fontId="0" fillId="0" borderId="7" xfId="0" applyBorder="1" applyAlignment="1" applyProtection="1">
      <alignment vertical="center"/>
      <protection hidden="1"/>
    </xf>
    <xf numFmtId="0" fontId="0" fillId="0" borderId="3" xfId="0" applyBorder="1" applyAlignment="1" applyProtection="1">
      <alignment horizontal="left" vertical="center" wrapText="1"/>
      <protection hidden="1"/>
    </xf>
    <xf numFmtId="0" fontId="0" fillId="0" borderId="4" xfId="0" applyBorder="1" applyAlignment="1" applyProtection="1">
      <alignment horizontal="left" vertical="center" wrapText="1"/>
      <protection hidden="1"/>
    </xf>
    <xf numFmtId="0" fontId="81" fillId="12" borderId="0" xfId="0" applyFont="1" applyFill="1" applyBorder="1" applyAlignment="1" applyProtection="1">
      <alignment vertical="center" wrapText="1"/>
      <protection hidden="1"/>
    </xf>
    <xf numFmtId="0" fontId="100" fillId="0" borderId="0" xfId="0" applyFont="1" applyAlignment="1" applyProtection="1">
      <alignment vertical="center" wrapText="1"/>
      <protection hidden="1"/>
    </xf>
    <xf numFmtId="2" fontId="81" fillId="12" borderId="0" xfId="0" applyNumberFormat="1" applyFont="1" applyFill="1" applyBorder="1" applyAlignment="1" applyProtection="1">
      <alignment vertical="center" wrapText="1"/>
      <protection hidden="1"/>
    </xf>
    <xf numFmtId="0" fontId="0" fillId="0" borderId="7" xfId="0" applyBorder="1" applyAlignment="1" applyProtection="1">
      <alignment horizontal="center" vertical="center"/>
      <protection hidden="1"/>
    </xf>
    <xf numFmtId="0" fontId="20" fillId="9" borderId="8" xfId="0" applyNumberFormat="1" applyFont="1" applyFill="1" applyBorder="1" applyAlignment="1" applyProtection="1">
      <alignment horizontal="center" vertical="center" wrapText="1"/>
      <protection locked="0"/>
    </xf>
    <xf numFmtId="0" fontId="20" fillId="9" borderId="3" xfId="0" applyNumberFormat="1" applyFont="1" applyFill="1" applyBorder="1" applyAlignment="1" applyProtection="1">
      <alignment horizontal="center" vertical="center" wrapText="1"/>
      <protection locked="0"/>
    </xf>
    <xf numFmtId="0" fontId="0" fillId="9" borderId="4" xfId="0" applyFill="1" applyBorder="1" applyAlignment="1" applyProtection="1">
      <alignment horizontal="center" vertical="center" wrapText="1"/>
      <protection locked="0"/>
    </xf>
    <xf numFmtId="0" fontId="20" fillId="9" borderId="4" xfId="0" applyNumberFormat="1" applyFont="1" applyFill="1" applyBorder="1" applyAlignment="1" applyProtection="1">
      <alignment horizontal="center" vertical="center" wrapText="1"/>
      <protection locked="0"/>
    </xf>
    <xf numFmtId="0" fontId="0" fillId="0" borderId="0" xfId="0" applyBorder="1" applyAlignment="1" applyProtection="1">
      <alignment horizontal="right" vertical="center" wrapText="1"/>
      <protection hidden="1"/>
    </xf>
    <xf numFmtId="0" fontId="0" fillId="0" borderId="5" xfId="0" applyBorder="1" applyAlignment="1" applyProtection="1">
      <alignment horizontal="right" vertical="center" wrapText="1"/>
      <protection hidden="1"/>
    </xf>
    <xf numFmtId="0" fontId="80" fillId="12" borderId="0" xfId="0" applyFont="1" applyFill="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0" fillId="0" borderId="0" xfId="0" applyBorder="1" applyAlignment="1" applyProtection="1">
      <alignment horizontal="center" vertical="center" wrapText="1"/>
      <protection hidden="1"/>
    </xf>
    <xf numFmtId="0" fontId="39" fillId="0" borderId="8" xfId="0" applyNumberFormat="1" applyFont="1" applyFill="1" applyBorder="1" applyAlignment="1" applyProtection="1">
      <alignment horizontal="left" vertical="center" wrapText="1" indent="1"/>
      <protection locked="0"/>
    </xf>
    <xf numFmtId="0" fontId="39" fillId="0" borderId="3" xfId="0" applyNumberFormat="1" applyFont="1" applyFill="1" applyBorder="1" applyAlignment="1" applyProtection="1">
      <alignment horizontal="left" vertical="center" wrapText="1" indent="1"/>
      <protection locked="0"/>
    </xf>
    <xf numFmtId="0" fontId="37" fillId="0" borderId="3" xfId="0" applyFont="1" applyFill="1" applyBorder="1" applyAlignment="1" applyProtection="1">
      <alignment horizontal="left" vertical="center" wrapText="1" indent="1"/>
      <protection locked="0"/>
    </xf>
    <xf numFmtId="0" fontId="37" fillId="0" borderId="4" xfId="0" applyFont="1" applyFill="1" applyBorder="1" applyAlignment="1" applyProtection="1">
      <alignment horizontal="left" vertical="center" wrapText="1" indent="1"/>
      <protection locked="0"/>
    </xf>
    <xf numFmtId="44" fontId="58" fillId="10" borderId="8" xfId="0" applyNumberFormat="1" applyFont="1" applyFill="1" applyBorder="1" applyAlignment="1">
      <alignment horizontal="right" vertical="center" wrapText="1"/>
    </xf>
    <xf numFmtId="44" fontId="58" fillId="10" borderId="4" xfId="0" applyNumberFormat="1" applyFont="1" applyFill="1" applyBorder="1" applyAlignment="1">
      <alignment horizontal="right" vertical="center" wrapText="1"/>
    </xf>
    <xf numFmtId="10" fontId="58" fillId="10" borderId="8" xfId="0" applyNumberFormat="1" applyFont="1" applyFill="1" applyBorder="1" applyAlignment="1">
      <alignment horizontal="center" vertical="center" wrapText="1"/>
    </xf>
    <xf numFmtId="10" fontId="58" fillId="10" borderId="4" xfId="0" applyNumberFormat="1" applyFont="1" applyFill="1" applyBorder="1" applyAlignment="1">
      <alignment horizontal="center" vertical="center" wrapText="1"/>
    </xf>
    <xf numFmtId="0" fontId="118" fillId="0" borderId="7" xfId="4" applyFont="1" applyBorder="1" applyAlignment="1">
      <alignment horizontal="left" vertical="top" wrapText="1"/>
    </xf>
    <xf numFmtId="44" fontId="0" fillId="0" borderId="8" xfId="0" applyNumberFormat="1" applyFont="1" applyFill="1" applyBorder="1" applyAlignment="1" applyProtection="1">
      <alignment horizontal="right" vertical="center" wrapText="1"/>
      <protection locked="0"/>
    </xf>
    <xf numFmtId="44" fontId="0" fillId="0" borderId="4" xfId="0" applyNumberFormat="1" applyFont="1" applyFill="1" applyBorder="1" applyAlignment="1" applyProtection="1">
      <alignment horizontal="right" vertical="center" wrapText="1"/>
      <protection locked="0"/>
    </xf>
    <xf numFmtId="10" fontId="0" fillId="10" borderId="8" xfId="0" applyNumberFormat="1" applyFont="1" applyFill="1" applyBorder="1" applyAlignment="1">
      <alignment horizontal="center" vertical="center" wrapText="1"/>
    </xf>
    <xf numFmtId="10" fontId="0" fillId="10" borderId="4" xfId="0" applyNumberFormat="1" applyFont="1" applyFill="1" applyBorder="1" applyAlignment="1">
      <alignment horizontal="center" vertical="center" wrapText="1"/>
    </xf>
    <xf numFmtId="0" fontId="58" fillId="13" borderId="8" xfId="0" applyFont="1" applyFill="1" applyBorder="1" applyAlignment="1">
      <alignment horizontal="center" vertical="center"/>
    </xf>
    <xf numFmtId="0" fontId="58" fillId="13" borderId="4" xfId="0" applyFont="1" applyFill="1" applyBorder="1" applyAlignment="1">
      <alignment horizontal="center" vertical="center"/>
    </xf>
    <xf numFmtId="44" fontId="58" fillId="0" borderId="8" xfId="0" applyNumberFormat="1" applyFont="1" applyFill="1" applyBorder="1" applyAlignment="1" applyProtection="1">
      <alignment horizontal="right" vertical="center" wrapText="1"/>
      <protection locked="0"/>
    </xf>
    <xf numFmtId="44" fontId="58" fillId="0" borderId="4" xfId="0" applyNumberFormat="1" applyFont="1" applyFill="1" applyBorder="1" applyAlignment="1" applyProtection="1">
      <alignment horizontal="right" vertical="center" wrapText="1"/>
      <protection locked="0"/>
    </xf>
    <xf numFmtId="0" fontId="58" fillId="13" borderId="17" xfId="1" applyNumberFormat="1" applyFont="1" applyFill="1" applyBorder="1" applyAlignment="1">
      <alignment horizontal="center" vertical="center" wrapText="1"/>
    </xf>
    <xf numFmtId="0" fontId="58" fillId="13" borderId="36" xfId="1" applyNumberFormat="1" applyFont="1" applyFill="1" applyBorder="1" applyAlignment="1">
      <alignment horizontal="center" vertical="center" wrapText="1"/>
    </xf>
    <xf numFmtId="0" fontId="58" fillId="13" borderId="8" xfId="1" applyNumberFormat="1" applyFont="1" applyFill="1" applyBorder="1" applyAlignment="1">
      <alignment horizontal="center" vertical="center" wrapText="1"/>
    </xf>
    <xf numFmtId="0" fontId="58" fillId="13" borderId="4" xfId="1" applyNumberFormat="1" applyFont="1" applyFill="1" applyBorder="1" applyAlignment="1">
      <alignment horizontal="center" vertical="center" wrapText="1"/>
    </xf>
    <xf numFmtId="0" fontId="0" fillId="0" borderId="36" xfId="0" applyBorder="1" applyAlignment="1">
      <alignment horizontal="center" vertical="center" wrapText="1"/>
    </xf>
    <xf numFmtId="44" fontId="58" fillId="10" borderId="4" xfId="0" applyNumberFormat="1" applyFont="1" applyFill="1" applyBorder="1" applyAlignment="1">
      <alignment horizontal="center" vertical="center" wrapText="1"/>
    </xf>
    <xf numFmtId="0" fontId="58" fillId="13" borderId="1" xfId="1" applyNumberFormat="1" applyFont="1" applyFill="1" applyBorder="1" applyAlignment="1">
      <alignment horizontal="center" vertical="center" wrapText="1"/>
    </xf>
    <xf numFmtId="0" fontId="58" fillId="13" borderId="12" xfId="1" applyNumberFormat="1" applyFont="1" applyFill="1" applyBorder="1" applyAlignment="1">
      <alignment horizontal="center" vertical="center" wrapText="1"/>
    </xf>
    <xf numFmtId="0" fontId="0" fillId="13" borderId="13" xfId="0" applyFill="1" applyBorder="1" applyAlignment="1">
      <alignment horizontal="center" vertical="center" wrapText="1"/>
    </xf>
    <xf numFmtId="0" fontId="58" fillId="13" borderId="1" xfId="0" applyFont="1" applyFill="1" applyBorder="1" applyAlignment="1">
      <alignment horizontal="center" vertical="center"/>
    </xf>
    <xf numFmtId="44" fontId="58" fillId="10" borderId="1" xfId="0" applyNumberFormat="1" applyFont="1" applyFill="1" applyBorder="1" applyAlignment="1">
      <alignment horizontal="right" vertical="center" wrapText="1"/>
    </xf>
    <xf numFmtId="10" fontId="0" fillId="10" borderId="1" xfId="0" applyNumberFormat="1" applyFont="1" applyFill="1" applyBorder="1" applyAlignment="1">
      <alignment horizontal="center" vertical="center" wrapText="1"/>
    </xf>
    <xf numFmtId="10" fontId="0" fillId="10" borderId="1" xfId="0" applyNumberFormat="1" applyFont="1" applyFill="1" applyBorder="1" applyAlignment="1">
      <alignment horizontal="center" vertical="center"/>
    </xf>
    <xf numFmtId="10" fontId="0" fillId="10" borderId="4" xfId="0" applyNumberFormat="1" applyFont="1" applyFill="1" applyBorder="1" applyAlignment="1">
      <alignment horizontal="center" vertical="center"/>
    </xf>
    <xf numFmtId="0" fontId="118" fillId="0" borderId="0" xfId="4" applyFont="1" applyAlignment="1">
      <alignment horizontal="left" vertical="top" wrapText="1"/>
    </xf>
    <xf numFmtId="0" fontId="0" fillId="0" borderId="0" xfId="0" applyAlignment="1">
      <alignment wrapText="1"/>
    </xf>
    <xf numFmtId="0" fontId="0" fillId="0" borderId="4" xfId="0" applyBorder="1" applyAlignment="1">
      <alignment horizontal="center" vertical="center" wrapText="1"/>
    </xf>
    <xf numFmtId="44" fontId="58" fillId="0" borderId="1" xfId="0" applyNumberFormat="1" applyFont="1" applyFill="1" applyBorder="1" applyAlignment="1" applyProtection="1">
      <alignment horizontal="right" vertical="center" wrapText="1"/>
      <protection locked="0"/>
    </xf>
    <xf numFmtId="10" fontId="58" fillId="10" borderId="1" xfId="0" applyNumberFormat="1" applyFont="1" applyFill="1" applyBorder="1" applyAlignment="1">
      <alignment horizontal="center" vertical="center" wrapText="1"/>
    </xf>
    <xf numFmtId="10" fontId="58" fillId="10" borderId="1" xfId="0" applyNumberFormat="1" applyFont="1" applyFill="1" applyBorder="1" applyAlignment="1">
      <alignment horizontal="center" vertical="center"/>
    </xf>
    <xf numFmtId="44" fontId="0" fillId="10" borderId="4" xfId="0" applyNumberFormat="1" applyFill="1" applyBorder="1" applyAlignment="1">
      <alignment horizontal="right" vertical="center" wrapText="1"/>
    </xf>
    <xf numFmtId="44" fontId="0" fillId="0" borderId="1" xfId="0" applyNumberFormat="1" applyFont="1" applyFill="1" applyBorder="1" applyAlignment="1" applyProtection="1">
      <alignment horizontal="right" vertical="center" wrapText="1"/>
      <protection locked="0"/>
    </xf>
    <xf numFmtId="44" fontId="34" fillId="10" borderId="1" xfId="0" applyNumberFormat="1" applyFont="1" applyFill="1" applyBorder="1" applyAlignment="1">
      <alignment horizontal="right" vertical="center" wrapText="1"/>
    </xf>
    <xf numFmtId="44" fontId="0" fillId="10" borderId="8" xfId="0" applyNumberFormat="1" applyFont="1" applyFill="1" applyBorder="1" applyAlignment="1">
      <alignment horizontal="right" vertical="center" wrapText="1"/>
    </xf>
    <xf numFmtId="44" fontId="0" fillId="10" borderId="4" xfId="0" applyNumberFormat="1" applyFont="1" applyFill="1" applyBorder="1" applyAlignment="1">
      <alignment horizontal="right" vertical="center" wrapText="1"/>
    </xf>
    <xf numFmtId="0" fontId="118" fillId="0" borderId="0" xfId="4" applyFont="1" applyBorder="1" applyAlignment="1">
      <alignment horizontal="left" vertical="top" wrapText="1"/>
    </xf>
    <xf numFmtId="0" fontId="0" fillId="0" borderId="0" xfId="0" applyBorder="1" applyAlignment="1">
      <alignment wrapText="1"/>
    </xf>
    <xf numFmtId="44" fontId="0" fillId="10" borderId="1" xfId="0" applyNumberFormat="1" applyFont="1" applyFill="1" applyBorder="1" applyAlignment="1">
      <alignment horizontal="right" vertical="center" wrapText="1"/>
    </xf>
    <xf numFmtId="44" fontId="34" fillId="0" borderId="1" xfId="0" applyNumberFormat="1" applyFont="1" applyFill="1" applyBorder="1" applyAlignment="1" applyProtection="1">
      <alignment horizontal="right" vertical="center" wrapText="1"/>
      <protection locked="0"/>
    </xf>
    <xf numFmtId="44" fontId="34" fillId="10" borderId="8" xfId="0" applyNumberFormat="1" applyFont="1" applyFill="1" applyBorder="1" applyAlignment="1">
      <alignment horizontal="right" vertical="center" wrapText="1"/>
    </xf>
    <xf numFmtId="0" fontId="39" fillId="9" borderId="12" xfId="0" applyNumberFormat="1" applyFont="1" applyFill="1" applyBorder="1" applyAlignment="1" applyProtection="1">
      <alignment horizontal="left" vertical="top" wrapText="1" indent="2"/>
      <protection locked="0"/>
    </xf>
    <xf numFmtId="0" fontId="39" fillId="9" borderId="16" xfId="0" applyNumberFormat="1" applyFont="1" applyFill="1" applyBorder="1" applyAlignment="1" applyProtection="1">
      <alignment horizontal="left" vertical="top" wrapText="1" indent="2"/>
      <protection locked="0"/>
    </xf>
    <xf numFmtId="0" fontId="37" fillId="9" borderId="16" xfId="0" applyNumberFormat="1" applyFont="1" applyFill="1" applyBorder="1" applyAlignment="1" applyProtection="1">
      <alignment horizontal="left" vertical="top" wrapText="1" indent="2"/>
      <protection locked="0"/>
    </xf>
    <xf numFmtId="0" fontId="37" fillId="9" borderId="13" xfId="0" applyNumberFormat="1" applyFont="1" applyFill="1" applyBorder="1" applyAlignment="1" applyProtection="1">
      <alignment horizontal="left" vertical="top" wrapText="1" indent="2"/>
      <protection locked="0"/>
    </xf>
    <xf numFmtId="0" fontId="0" fillId="0" borderId="11" xfId="0" applyNumberFormat="1" applyBorder="1" applyAlignment="1" applyProtection="1">
      <alignment horizontal="left" vertical="top" wrapText="1" indent="2"/>
      <protection locked="0"/>
    </xf>
    <xf numFmtId="0" fontId="0" fillId="0" borderId="0" xfId="0" applyNumberFormat="1" applyAlignment="1" applyProtection="1">
      <alignment horizontal="left" vertical="top" wrapText="1" indent="2"/>
      <protection locked="0"/>
    </xf>
    <xf numFmtId="0" fontId="0" fillId="0" borderId="5" xfId="0" applyNumberFormat="1" applyBorder="1" applyAlignment="1" applyProtection="1">
      <alignment horizontal="left" vertical="top" wrapText="1" indent="2"/>
      <protection locked="0"/>
    </xf>
    <xf numFmtId="0" fontId="0" fillId="0" borderId="6" xfId="0" applyNumberFormat="1" applyBorder="1" applyAlignment="1" applyProtection="1">
      <alignment horizontal="left" vertical="top" wrapText="1" indent="2"/>
      <protection locked="0"/>
    </xf>
    <xf numFmtId="0" fontId="0" fillId="0" borderId="7" xfId="0" applyNumberFormat="1" applyBorder="1" applyAlignment="1" applyProtection="1">
      <alignment horizontal="left" vertical="top" wrapText="1" indent="2"/>
      <protection locked="0"/>
    </xf>
    <xf numFmtId="0" fontId="0" fillId="0" borderId="14" xfId="0" applyNumberFormat="1" applyBorder="1" applyAlignment="1" applyProtection="1">
      <alignment horizontal="left" vertical="top" wrapText="1" indent="2"/>
      <protection locked="0"/>
    </xf>
    <xf numFmtId="0" fontId="75" fillId="17" borderId="12" xfId="0" applyFont="1" applyFill="1" applyBorder="1" applyAlignment="1" applyProtection="1">
      <alignment horizontal="left" vertical="center" wrapText="1"/>
      <protection hidden="1"/>
    </xf>
    <xf numFmtId="0" fontId="16" fillId="0" borderId="16" xfId="0" applyFont="1" applyBorder="1" applyAlignment="1" applyProtection="1">
      <alignment horizontal="left" vertical="center" wrapText="1"/>
      <protection hidden="1"/>
    </xf>
    <xf numFmtId="0" fontId="0" fillId="0" borderId="16" xfId="0" applyBorder="1" applyAlignment="1" applyProtection="1">
      <alignment vertical="center"/>
      <protection hidden="1"/>
    </xf>
    <xf numFmtId="0" fontId="92" fillId="12" borderId="0" xfId="0" applyFont="1" applyFill="1" applyAlignment="1" applyProtection="1">
      <alignment horizontal="center" vertical="center"/>
      <protection hidden="1"/>
    </xf>
    <xf numFmtId="0" fontId="75" fillId="12" borderId="0" xfId="0" applyFont="1" applyFill="1" applyAlignment="1" applyProtection="1">
      <alignment horizontal="center" vertical="center" wrapText="1"/>
      <protection hidden="1"/>
    </xf>
    <xf numFmtId="0" fontId="75" fillId="12" borderId="0" xfId="0" applyFont="1" applyFill="1" applyAlignment="1" applyProtection="1">
      <alignment horizontal="center" vertical="center"/>
      <protection hidden="1"/>
    </xf>
    <xf numFmtId="0" fontId="0" fillId="12" borderId="0" xfId="0" applyFill="1" applyAlignment="1" applyProtection="1">
      <alignment horizontal="center" vertical="center"/>
      <protection hidden="1"/>
    </xf>
    <xf numFmtId="0" fontId="75" fillId="17" borderId="11" xfId="0" applyFont="1" applyFill="1" applyBorder="1" applyAlignment="1" applyProtection="1">
      <alignment horizontal="left" vertical="center" wrapText="1"/>
      <protection hidden="1"/>
    </xf>
    <xf numFmtId="0" fontId="16" fillId="0" borderId="0" xfId="0" applyFont="1" applyBorder="1" applyAlignment="1" applyProtection="1">
      <alignment horizontal="left" vertical="center" wrapText="1"/>
      <protection hidden="1"/>
    </xf>
    <xf numFmtId="0" fontId="0" fillId="0" borderId="0" xfId="0" applyBorder="1" applyAlignment="1" applyProtection="1">
      <alignment vertical="center"/>
      <protection hidden="1"/>
    </xf>
    <xf numFmtId="0" fontId="0" fillId="0" borderId="0" xfId="0" applyAlignment="1" applyProtection="1">
      <alignment vertical="center"/>
      <protection hidden="1"/>
    </xf>
    <xf numFmtId="0" fontId="39" fillId="9" borderId="8" xfId="0" applyNumberFormat="1" applyFont="1" applyFill="1" applyBorder="1" applyAlignment="1" applyProtection="1">
      <alignment horizontal="left" vertical="center" wrapText="1" indent="2"/>
      <protection locked="0"/>
    </xf>
    <xf numFmtId="0" fontId="39" fillId="9" borderId="3" xfId="0" applyNumberFormat="1" applyFont="1" applyFill="1" applyBorder="1" applyAlignment="1" applyProtection="1">
      <alignment horizontal="left" vertical="center" wrapText="1" indent="2"/>
      <protection locked="0"/>
    </xf>
    <xf numFmtId="0" fontId="37" fillId="9" borderId="4" xfId="0" applyFont="1" applyFill="1" applyBorder="1" applyAlignment="1" applyProtection="1">
      <alignment horizontal="left" vertical="center" wrapText="1" indent="2"/>
      <protection locked="0"/>
    </xf>
    <xf numFmtId="0" fontId="39" fillId="9" borderId="1" xfId="0" applyNumberFormat="1" applyFont="1" applyFill="1" applyBorder="1" applyAlignment="1" applyProtection="1">
      <alignment horizontal="left" vertical="center" wrapText="1" indent="2"/>
      <protection locked="0"/>
    </xf>
    <xf numFmtId="0" fontId="37" fillId="9" borderId="1" xfId="0" applyFont="1" applyFill="1" applyBorder="1" applyAlignment="1" applyProtection="1">
      <alignment horizontal="left" vertical="center" wrapText="1" indent="2"/>
      <protection locked="0"/>
    </xf>
    <xf numFmtId="0" fontId="39" fillId="0" borderId="1" xfId="0" applyNumberFormat="1" applyFont="1" applyFill="1" applyBorder="1" applyAlignment="1" applyProtection="1">
      <alignment horizontal="left" vertical="center" wrapText="1" indent="1"/>
      <protection hidden="1"/>
    </xf>
    <xf numFmtId="0" fontId="37" fillId="0" borderId="1" xfId="0" applyFont="1" applyFill="1" applyBorder="1" applyAlignment="1" applyProtection="1">
      <alignment horizontal="left" vertical="center" wrapText="1" indent="1"/>
      <protection hidden="1"/>
    </xf>
    <xf numFmtId="0" fontId="80" fillId="12" borderId="0" xfId="0" applyFont="1" applyFill="1" applyAlignment="1" applyProtection="1">
      <alignment horizontal="left" vertical="center" wrapText="1"/>
      <protection hidden="1"/>
    </xf>
    <xf numFmtId="0" fontId="81" fillId="0" borderId="0" xfId="0" applyFont="1" applyAlignment="1" applyProtection="1">
      <alignment horizontal="left" vertical="center" wrapText="1"/>
      <protection hidden="1"/>
    </xf>
    <xf numFmtId="0" fontId="39" fillId="9" borderId="8" xfId="0" applyNumberFormat="1" applyFont="1" applyFill="1" applyBorder="1" applyAlignment="1" applyProtection="1">
      <alignment horizontal="left" vertical="top" wrapText="1" indent="2"/>
      <protection locked="0"/>
    </xf>
    <xf numFmtId="0" fontId="39" fillId="9" borderId="3" xfId="0" applyNumberFormat="1" applyFont="1" applyFill="1" applyBorder="1" applyAlignment="1" applyProtection="1">
      <alignment horizontal="left" vertical="top" wrapText="1" indent="2"/>
      <protection locked="0"/>
    </xf>
    <xf numFmtId="0" fontId="39" fillId="9" borderId="3" xfId="0" applyFont="1" applyFill="1" applyBorder="1" applyAlignment="1" applyProtection="1">
      <alignment horizontal="left" vertical="top" wrapText="1" indent="2"/>
      <protection locked="0"/>
    </xf>
    <xf numFmtId="0" fontId="37" fillId="9" borderId="3" xfId="0" applyFont="1" applyFill="1" applyBorder="1" applyAlignment="1" applyProtection="1">
      <alignment horizontal="left" vertical="top" wrapText="1" indent="2"/>
      <protection locked="0"/>
    </xf>
    <xf numFmtId="0" fontId="37" fillId="9" borderId="4" xfId="0" applyFont="1" applyFill="1" applyBorder="1" applyAlignment="1" applyProtection="1">
      <alignment horizontal="left" vertical="top" wrapText="1" indent="2"/>
      <protection locked="0"/>
    </xf>
    <xf numFmtId="0" fontId="37" fillId="9" borderId="8" xfId="0" applyFont="1" applyFill="1" applyBorder="1" applyAlignment="1" applyProtection="1">
      <alignment horizontal="left" vertical="center" wrapText="1" indent="2"/>
      <protection locked="0"/>
    </xf>
    <xf numFmtId="0" fontId="37" fillId="9" borderId="3" xfId="0" applyFont="1" applyFill="1" applyBorder="1" applyAlignment="1" applyProtection="1">
      <alignment horizontal="left" vertical="center" wrapText="1" indent="2"/>
      <protection locked="0"/>
    </xf>
    <xf numFmtId="0" fontId="39" fillId="12" borderId="0" xfId="0" applyFont="1" applyFill="1" applyBorder="1" applyAlignment="1" applyProtection="1">
      <alignment horizontal="center" vertical="center" wrapText="1"/>
      <protection hidden="1"/>
    </xf>
    <xf numFmtId="0" fontId="39" fillId="12" borderId="7" xfId="0" applyNumberFormat="1" applyFont="1" applyFill="1" applyBorder="1" applyAlignment="1" applyProtection="1">
      <alignment horizontal="center" vertical="center" wrapText="1"/>
      <protection hidden="1"/>
    </xf>
    <xf numFmtId="0" fontId="39" fillId="12" borderId="7" xfId="0" applyFont="1" applyFill="1" applyBorder="1" applyAlignment="1" applyProtection="1">
      <alignment horizontal="center" vertical="center" wrapText="1"/>
      <protection hidden="1"/>
    </xf>
    <xf numFmtId="49" fontId="39" fillId="9" borderId="8" xfId="0" applyNumberFormat="1" applyFont="1" applyFill="1" applyBorder="1" applyAlignment="1" applyProtection="1">
      <alignment horizontal="left" vertical="center" indent="1" shrinkToFit="1"/>
      <protection locked="0"/>
    </xf>
    <xf numFmtId="49" fontId="39" fillId="9" borderId="3" xfId="0" applyNumberFormat="1" applyFont="1" applyFill="1" applyBorder="1" applyAlignment="1" applyProtection="1">
      <alignment horizontal="left" vertical="center" indent="1" shrinkToFit="1"/>
      <protection locked="0"/>
    </xf>
    <xf numFmtId="0" fontId="37" fillId="12" borderId="0" xfId="0" applyFont="1" applyFill="1" applyBorder="1" applyAlignment="1" applyProtection="1">
      <alignment horizontal="center" vertical="center" wrapText="1"/>
      <protection hidden="1"/>
    </xf>
    <xf numFmtId="0" fontId="0" fillId="12" borderId="0" xfId="0" applyFont="1" applyFill="1" applyBorder="1" applyAlignment="1" applyProtection="1">
      <alignment horizontal="center" vertical="center" wrapText="1"/>
      <protection hidden="1"/>
    </xf>
    <xf numFmtId="0" fontId="0" fillId="12" borderId="0" xfId="0" applyFill="1" applyBorder="1" applyAlignment="1" applyProtection="1">
      <alignment horizontal="center" vertical="center" wrapText="1"/>
      <protection hidden="1"/>
    </xf>
    <xf numFmtId="49" fontId="39" fillId="9" borderId="4" xfId="0" applyNumberFormat="1" applyFont="1" applyFill="1" applyBorder="1" applyAlignment="1" applyProtection="1">
      <alignment horizontal="left" vertical="center" indent="1" shrinkToFit="1"/>
      <protection locked="0"/>
    </xf>
    <xf numFmtId="0" fontId="39" fillId="16" borderId="1" xfId="0" applyNumberFormat="1" applyFont="1" applyFill="1" applyBorder="1" applyAlignment="1" applyProtection="1">
      <alignment horizontal="left" vertical="center" wrapText="1" indent="2"/>
      <protection locked="0"/>
    </xf>
    <xf numFmtId="0" fontId="39" fillId="9" borderId="4" xfId="0" applyFont="1" applyFill="1" applyBorder="1" applyAlignment="1" applyProtection="1">
      <alignment horizontal="left" vertical="top" wrapText="1" indent="2"/>
      <protection locked="0"/>
    </xf>
    <xf numFmtId="0" fontId="39" fillId="9" borderId="4" xfId="0" applyNumberFormat="1" applyFont="1" applyFill="1" applyBorder="1" applyAlignment="1" applyProtection="1">
      <alignment horizontal="left" vertical="center" wrapText="1" indent="2"/>
      <protection locked="0"/>
    </xf>
    <xf numFmtId="0" fontId="0" fillId="12" borderId="0" xfId="0" applyFont="1" applyFill="1" applyBorder="1" applyAlignment="1" applyProtection="1">
      <alignment horizontal="center" vertical="center"/>
      <protection hidden="1"/>
    </xf>
    <xf numFmtId="49" fontId="39" fillId="9" borderId="1" xfId="0" applyNumberFormat="1" applyFont="1" applyFill="1" applyBorder="1" applyAlignment="1" applyProtection="1">
      <alignment horizontal="left" vertical="center" indent="1" shrinkToFit="1"/>
      <protection locked="0"/>
    </xf>
    <xf numFmtId="0" fontId="39" fillId="16" borderId="8" xfId="0" applyNumberFormat="1" applyFont="1" applyFill="1" applyBorder="1" applyAlignment="1" applyProtection="1">
      <alignment horizontal="left" vertical="center" wrapText="1" indent="2"/>
      <protection locked="0"/>
    </xf>
    <xf numFmtId="0" fontId="0" fillId="0" borderId="4" xfId="0" applyBorder="1" applyAlignment="1">
      <alignment horizontal="left" vertical="center" wrapText="1" indent="2"/>
    </xf>
    <xf numFmtId="0" fontId="0" fillId="0" borderId="4" xfId="0" applyBorder="1" applyAlignment="1">
      <alignment horizontal="left" vertical="center" indent="1" shrinkToFit="1"/>
    </xf>
    <xf numFmtId="0" fontId="80" fillId="12" borderId="0" xfId="0" applyFont="1" applyFill="1" applyBorder="1" applyAlignment="1" applyProtection="1">
      <alignment horizontal="left" vertical="center" wrapText="1" indent="1"/>
      <protection hidden="1"/>
    </xf>
    <xf numFmtId="0" fontId="80" fillId="0" borderId="0" xfId="0" applyFont="1" applyAlignment="1" applyProtection="1">
      <alignment horizontal="left" vertical="center" wrapText="1" indent="1"/>
      <protection hidden="1"/>
    </xf>
    <xf numFmtId="0" fontId="99" fillId="12" borderId="0" xfId="0" applyFont="1" applyFill="1" applyAlignment="1" applyProtection="1">
      <alignment vertical="center"/>
      <protection hidden="1"/>
    </xf>
    <xf numFmtId="0" fontId="0" fillId="12" borderId="0" xfId="0" applyFill="1" applyBorder="1" applyAlignment="1" applyProtection="1">
      <alignment horizontal="center" vertical="center"/>
      <protection hidden="1"/>
    </xf>
    <xf numFmtId="0" fontId="39" fillId="9" borderId="1" xfId="0" applyNumberFormat="1" applyFont="1" applyFill="1" applyBorder="1" applyAlignment="1" applyProtection="1">
      <alignment horizontal="left" vertical="top" wrapText="1" indent="2"/>
      <protection locked="0"/>
    </xf>
    <xf numFmtId="0" fontId="39" fillId="9" borderId="1" xfId="0" applyFont="1" applyFill="1" applyBorder="1" applyAlignment="1" applyProtection="1">
      <alignment horizontal="left" vertical="top" wrapText="1" indent="2"/>
      <protection locked="0"/>
    </xf>
    <xf numFmtId="0" fontId="0" fillId="0" borderId="3" xfId="0" applyBorder="1" applyAlignment="1">
      <alignment horizontal="left" vertical="top" wrapText="1" indent="2"/>
    </xf>
    <xf numFmtId="0" fontId="0" fillId="0" borderId="4" xfId="0" applyBorder="1" applyAlignment="1">
      <alignment horizontal="left" vertical="top" wrapText="1" indent="2"/>
    </xf>
    <xf numFmtId="0" fontId="78" fillId="12" borderId="0" xfId="0" applyFont="1" applyFill="1" applyAlignment="1" applyProtection="1">
      <alignment horizontal="center" vertical="center"/>
      <protection hidden="1"/>
    </xf>
    <xf numFmtId="0" fontId="78" fillId="12" borderId="0" xfId="0" applyFont="1" applyFill="1" applyAlignment="1" applyProtection="1">
      <alignment horizontal="center" vertical="center" wrapText="1"/>
      <protection hidden="1"/>
    </xf>
    <xf numFmtId="0" fontId="0" fillId="12" borderId="0" xfId="0" applyFill="1" applyAlignment="1" applyProtection="1">
      <alignment horizontal="center" vertical="center" wrapText="1"/>
      <protection hidden="1"/>
    </xf>
    <xf numFmtId="0" fontId="98" fillId="12" borderId="0" xfId="0" applyFont="1" applyFill="1" applyAlignment="1" applyProtection="1">
      <alignment horizontal="center" vertical="center" wrapText="1"/>
      <protection hidden="1"/>
    </xf>
    <xf numFmtId="0" fontId="99" fillId="12" borderId="0" xfId="0" applyFont="1" applyFill="1" applyAlignment="1" applyProtection="1">
      <alignment horizontal="center" vertical="center" wrapText="1"/>
      <protection hidden="1"/>
    </xf>
    <xf numFmtId="0" fontId="15" fillId="0" borderId="0" xfId="0" applyFont="1" applyFill="1" applyAlignment="1" applyProtection="1">
      <alignment vertical="center"/>
      <protection hidden="1"/>
    </xf>
    <xf numFmtId="165" fontId="36" fillId="14" borderId="56" xfId="0" applyNumberFormat="1" applyFont="1" applyFill="1" applyBorder="1" applyAlignment="1" applyProtection="1">
      <alignment horizontal="right" vertical="center" wrapText="1"/>
      <protection hidden="1"/>
    </xf>
    <xf numFmtId="165" fontId="36" fillId="14" borderId="10" xfId="0" applyNumberFormat="1" applyFont="1" applyFill="1" applyBorder="1" applyAlignment="1" applyProtection="1">
      <alignment horizontal="right" vertical="center" wrapText="1"/>
      <protection hidden="1"/>
    </xf>
    <xf numFmtId="165" fontId="36" fillId="14" borderId="29" xfId="0" applyNumberFormat="1" applyFont="1" applyFill="1" applyBorder="1" applyAlignment="1" applyProtection="1">
      <alignment horizontal="right" vertical="center" wrapText="1"/>
      <protection hidden="1"/>
    </xf>
    <xf numFmtId="165" fontId="36" fillId="14" borderId="6" xfId="0" applyNumberFormat="1" applyFont="1" applyFill="1" applyBorder="1" applyAlignment="1" applyProtection="1">
      <alignment horizontal="right" vertical="center" wrapText="1"/>
      <protection hidden="1"/>
    </xf>
    <xf numFmtId="165" fontId="36" fillId="14" borderId="7" xfId="0" applyNumberFormat="1" applyFont="1" applyFill="1" applyBorder="1" applyAlignment="1" applyProtection="1">
      <alignment horizontal="right" vertical="center" wrapText="1"/>
      <protection hidden="1"/>
    </xf>
    <xf numFmtId="165" fontId="36" fillId="14" borderId="58" xfId="0" applyNumberFormat="1" applyFont="1" applyFill="1" applyBorder="1" applyAlignment="1" applyProtection="1">
      <alignment horizontal="right" vertical="center" wrapText="1"/>
      <protection hidden="1"/>
    </xf>
    <xf numFmtId="0" fontId="38" fillId="14" borderId="12" xfId="0" applyFont="1" applyFill="1" applyBorder="1" applyAlignment="1" applyProtection="1">
      <alignment vertical="center" shrinkToFit="1"/>
      <protection hidden="1"/>
    </xf>
    <xf numFmtId="0" fontId="38" fillId="14" borderId="16" xfId="0" applyFont="1" applyFill="1" applyBorder="1" applyAlignment="1" applyProtection="1">
      <alignment vertical="center" shrinkToFit="1"/>
      <protection hidden="1"/>
    </xf>
    <xf numFmtId="4" fontId="36" fillId="25" borderId="1" xfId="0" applyNumberFormat="1" applyFont="1" applyFill="1" applyBorder="1" applyAlignment="1" applyProtection="1">
      <alignment horizontal="left" vertical="center" wrapText="1"/>
      <protection hidden="1"/>
    </xf>
    <xf numFmtId="165" fontId="36" fillId="14" borderId="1" xfId="0" applyNumberFormat="1" applyFont="1" applyFill="1" applyBorder="1" applyAlignment="1" applyProtection="1">
      <alignment horizontal="right" vertical="center" wrapText="1"/>
      <protection hidden="1"/>
    </xf>
    <xf numFmtId="0" fontId="102" fillId="12" borderId="0" xfId="0" applyFont="1" applyFill="1" applyBorder="1" applyAlignment="1" applyProtection="1">
      <alignment horizontal="center" vertical="center"/>
      <protection hidden="1"/>
    </xf>
    <xf numFmtId="0" fontId="101" fillId="12" borderId="0" xfId="0" applyFont="1" applyFill="1" applyBorder="1" applyAlignment="1" applyProtection="1">
      <alignment horizontal="center" vertical="center"/>
      <protection hidden="1"/>
    </xf>
    <xf numFmtId="4" fontId="36" fillId="25" borderId="42" xfId="0" applyNumberFormat="1" applyFont="1" applyFill="1" applyBorder="1" applyAlignment="1" applyProtection="1">
      <alignment horizontal="left" vertical="center" wrapText="1"/>
      <protection hidden="1"/>
    </xf>
    <xf numFmtId="4" fontId="36" fillId="25" borderId="43" xfId="0" applyNumberFormat="1" applyFont="1" applyFill="1" applyBorder="1" applyAlignment="1" applyProtection="1">
      <alignment horizontal="left" vertical="center" wrapText="1"/>
      <protection hidden="1"/>
    </xf>
    <xf numFmtId="4" fontId="36" fillId="25" borderId="44" xfId="0" applyNumberFormat="1" applyFont="1" applyFill="1" applyBorder="1" applyAlignment="1" applyProtection="1">
      <alignment horizontal="left" vertical="center" wrapText="1"/>
      <protection hidden="1"/>
    </xf>
    <xf numFmtId="4" fontId="36" fillId="25" borderId="60" xfId="0" applyNumberFormat="1" applyFont="1" applyFill="1" applyBorder="1" applyAlignment="1" applyProtection="1">
      <alignment horizontal="left" vertical="center" wrapText="1"/>
      <protection hidden="1"/>
    </xf>
    <xf numFmtId="4" fontId="36" fillId="25" borderId="59" xfId="0" applyNumberFormat="1" applyFont="1" applyFill="1" applyBorder="1" applyAlignment="1" applyProtection="1">
      <alignment horizontal="left" vertical="center" wrapText="1"/>
      <protection hidden="1"/>
    </xf>
    <xf numFmtId="10" fontId="36" fillId="14" borderId="9" xfId="7" applyNumberFormat="1" applyFont="1" applyFill="1" applyBorder="1" applyAlignment="1" applyProtection="1">
      <alignment horizontal="center" vertical="center"/>
      <protection hidden="1"/>
    </xf>
    <xf numFmtId="0" fontId="16" fillId="14" borderId="10" xfId="0" applyFont="1" applyFill="1" applyBorder="1" applyAlignment="1" applyProtection="1">
      <alignment vertical="center"/>
      <protection hidden="1"/>
    </xf>
    <xf numFmtId="0" fontId="16" fillId="14" borderId="55" xfId="0" applyFont="1" applyFill="1" applyBorder="1" applyAlignment="1" applyProtection="1">
      <alignment vertical="center"/>
      <protection hidden="1"/>
    </xf>
    <xf numFmtId="0" fontId="16" fillId="14" borderId="57" xfId="0" applyFont="1" applyFill="1" applyBorder="1" applyAlignment="1" applyProtection="1">
      <alignment vertical="center"/>
      <protection hidden="1"/>
    </xf>
    <xf numFmtId="0" fontId="16" fillId="14" borderId="7" xfId="0" applyFont="1" applyFill="1" applyBorder="1" applyAlignment="1" applyProtection="1">
      <alignment vertical="center"/>
      <protection hidden="1"/>
    </xf>
    <xf numFmtId="0" fontId="16" fillId="14" borderId="14" xfId="0" applyFont="1" applyFill="1" applyBorder="1" applyAlignment="1" applyProtection="1">
      <alignment vertical="center"/>
      <protection hidden="1"/>
    </xf>
    <xf numFmtId="0" fontId="36" fillId="25" borderId="43" xfId="0" applyFont="1" applyFill="1" applyBorder="1" applyAlignment="1" applyProtection="1">
      <alignment horizontal="left" vertical="center" wrapText="1"/>
      <protection hidden="1"/>
    </xf>
    <xf numFmtId="0" fontId="36" fillId="25" borderId="43" xfId="0" applyFont="1" applyFill="1" applyBorder="1" applyAlignment="1" applyProtection="1">
      <alignment horizontal="left"/>
      <protection hidden="1"/>
    </xf>
    <xf numFmtId="0" fontId="36" fillId="25" borderId="44" xfId="0" applyFont="1" applyFill="1" applyBorder="1" applyAlignment="1" applyProtection="1">
      <alignment horizontal="left"/>
      <protection hidden="1"/>
    </xf>
    <xf numFmtId="0" fontId="36" fillId="25" borderId="37" xfId="0" applyFont="1" applyFill="1" applyBorder="1" applyAlignment="1" applyProtection="1">
      <alignment horizontal="left"/>
      <protection hidden="1"/>
    </xf>
    <xf numFmtId="0" fontId="36" fillId="25" borderId="45" xfId="0" applyFont="1" applyFill="1" applyBorder="1" applyAlignment="1" applyProtection="1">
      <alignment horizontal="left"/>
      <protection hidden="1"/>
    </xf>
    <xf numFmtId="0" fontId="36" fillId="25" borderId="38" xfId="0" applyFont="1" applyFill="1" applyBorder="1" applyAlignment="1" applyProtection="1">
      <alignment horizontal="left"/>
      <protection hidden="1"/>
    </xf>
    <xf numFmtId="0" fontId="36" fillId="25" borderId="1" xfId="0" applyFont="1" applyFill="1" applyBorder="1" applyAlignment="1" applyProtection="1">
      <alignment horizontal="left" vertical="center" wrapText="1"/>
      <protection hidden="1"/>
    </xf>
    <xf numFmtId="0" fontId="36" fillId="25" borderId="1" xfId="0" applyFont="1" applyFill="1" applyBorder="1" applyAlignment="1" applyProtection="1">
      <alignment horizontal="left"/>
      <protection hidden="1"/>
    </xf>
    <xf numFmtId="0" fontId="36" fillId="25" borderId="59" xfId="0" applyFont="1" applyFill="1" applyBorder="1" applyAlignment="1" applyProtection="1">
      <alignment horizontal="left"/>
      <protection hidden="1"/>
    </xf>
    <xf numFmtId="0" fontId="36" fillId="25" borderId="60" xfId="0" applyFont="1" applyFill="1" applyBorder="1" applyAlignment="1" applyProtection="1">
      <alignment horizontal="left"/>
      <protection hidden="1"/>
    </xf>
    <xf numFmtId="165" fontId="37" fillId="14" borderId="1" xfId="0" applyNumberFormat="1" applyFont="1" applyFill="1" applyBorder="1" applyAlignment="1" applyProtection="1">
      <alignment horizontal="right" vertical="center" wrapText="1"/>
      <protection hidden="1"/>
    </xf>
    <xf numFmtId="0" fontId="37" fillId="14" borderId="1" xfId="0" applyFont="1" applyFill="1" applyBorder="1" applyAlignment="1" applyProtection="1">
      <alignment vertical="center"/>
      <protection hidden="1"/>
    </xf>
    <xf numFmtId="0" fontId="37" fillId="14" borderId="59" xfId="0" applyFont="1" applyFill="1" applyBorder="1" applyAlignment="1" applyProtection="1">
      <alignment vertical="center"/>
      <protection hidden="1"/>
    </xf>
    <xf numFmtId="165" fontId="37" fillId="14" borderId="17" xfId="0" applyNumberFormat="1" applyFont="1" applyFill="1" applyBorder="1" applyAlignment="1" applyProtection="1">
      <alignment horizontal="right" vertical="center" wrapText="1"/>
      <protection hidden="1"/>
    </xf>
    <xf numFmtId="0" fontId="37" fillId="14" borderId="17" xfId="0" applyFont="1" applyFill="1" applyBorder="1" applyAlignment="1" applyProtection="1">
      <alignment vertical="center"/>
      <protection hidden="1"/>
    </xf>
    <xf numFmtId="0" fontId="37" fillId="14" borderId="46" xfId="0" applyFont="1" applyFill="1" applyBorder="1" applyAlignment="1" applyProtection="1">
      <alignment vertical="center"/>
      <protection hidden="1"/>
    </xf>
    <xf numFmtId="4" fontId="37" fillId="25" borderId="60" xfId="0" applyNumberFormat="1" applyFont="1" applyFill="1" applyBorder="1" applyAlignment="1" applyProtection="1">
      <alignment horizontal="left" vertical="center" wrapText="1"/>
      <protection hidden="1"/>
    </xf>
    <xf numFmtId="0" fontId="37" fillId="25" borderId="1" xfId="0" applyFont="1" applyFill="1" applyBorder="1" applyAlignment="1" applyProtection="1">
      <alignment horizontal="left" vertical="center" wrapText="1"/>
      <protection hidden="1"/>
    </xf>
    <xf numFmtId="0" fontId="37" fillId="25" borderId="1" xfId="0" applyFont="1" applyFill="1" applyBorder="1" applyAlignment="1" applyProtection="1">
      <alignment horizontal="left"/>
      <protection hidden="1"/>
    </xf>
    <xf numFmtId="0" fontId="37" fillId="25" borderId="59" xfId="0" applyFont="1" applyFill="1" applyBorder="1" applyAlignment="1" applyProtection="1">
      <alignment horizontal="left"/>
      <protection hidden="1"/>
    </xf>
    <xf numFmtId="0" fontId="37" fillId="25" borderId="60" xfId="0" applyFont="1" applyFill="1" applyBorder="1" applyAlignment="1" applyProtection="1">
      <alignment horizontal="left"/>
      <protection hidden="1"/>
    </xf>
    <xf numFmtId="4" fontId="37" fillId="25" borderId="48" xfId="0" applyNumberFormat="1" applyFont="1" applyFill="1" applyBorder="1" applyAlignment="1" applyProtection="1">
      <alignment horizontal="left" vertical="center" wrapText="1"/>
      <protection hidden="1"/>
    </xf>
    <xf numFmtId="0" fontId="0" fillId="25" borderId="16" xfId="0" applyFont="1" applyFill="1" applyBorder="1" applyAlignment="1" applyProtection="1">
      <alignment horizontal="left"/>
      <protection hidden="1"/>
    </xf>
    <xf numFmtId="0" fontId="0" fillId="25" borderId="49" xfId="0" applyFont="1" applyFill="1" applyBorder="1" applyAlignment="1" applyProtection="1">
      <alignment horizontal="left"/>
      <protection hidden="1"/>
    </xf>
    <xf numFmtId="0" fontId="0" fillId="25" borderId="30" xfId="0" applyFont="1" applyFill="1" applyBorder="1" applyAlignment="1" applyProtection="1">
      <alignment horizontal="left"/>
      <protection hidden="1"/>
    </xf>
    <xf numFmtId="0" fontId="0" fillId="25" borderId="0" xfId="0" applyFont="1" applyFill="1" applyBorder="1" applyAlignment="1" applyProtection="1">
      <alignment horizontal="left"/>
      <protection hidden="1"/>
    </xf>
    <xf numFmtId="0" fontId="0" fillId="25" borderId="31" xfId="0" applyFont="1" applyFill="1" applyBorder="1" applyAlignment="1" applyProtection="1">
      <alignment horizontal="left"/>
      <protection hidden="1"/>
    </xf>
    <xf numFmtId="10" fontId="37" fillId="14" borderId="60" xfId="7" applyNumberFormat="1" applyFont="1" applyFill="1" applyBorder="1" applyAlignment="1" applyProtection="1">
      <alignment horizontal="center" vertical="center" wrapText="1"/>
      <protection hidden="1"/>
    </xf>
    <xf numFmtId="10" fontId="37" fillId="14" borderId="1" xfId="0" applyNumberFormat="1" applyFont="1" applyFill="1" applyBorder="1" applyAlignment="1" applyProtection="1">
      <alignment vertical="center"/>
      <protection hidden="1"/>
    </xf>
    <xf numFmtId="10" fontId="37" fillId="14" borderId="47" xfId="7" applyNumberFormat="1" applyFont="1" applyFill="1" applyBorder="1" applyAlignment="1" applyProtection="1">
      <alignment horizontal="center" vertical="center" wrapText="1"/>
      <protection hidden="1"/>
    </xf>
    <xf numFmtId="10" fontId="37" fillId="14" borderId="17" xfId="0" applyNumberFormat="1" applyFont="1" applyFill="1" applyBorder="1" applyAlignment="1" applyProtection="1">
      <alignment vertical="center"/>
      <protection hidden="1"/>
    </xf>
    <xf numFmtId="0" fontId="0" fillId="14" borderId="1" xfId="0" applyFont="1" applyFill="1" applyBorder="1" applyAlignment="1" applyProtection="1">
      <alignment vertical="center"/>
      <protection hidden="1"/>
    </xf>
    <xf numFmtId="0" fontId="0" fillId="14" borderId="59" xfId="0" applyFont="1" applyFill="1" applyBorder="1" applyAlignment="1" applyProtection="1">
      <alignment vertical="center"/>
      <protection hidden="1"/>
    </xf>
    <xf numFmtId="10" fontId="36" fillId="14" borderId="60" xfId="7" applyNumberFormat="1" applyFont="1" applyFill="1" applyBorder="1" applyAlignment="1" applyProtection="1">
      <alignment horizontal="center" vertical="center" wrapText="1"/>
      <protection hidden="1"/>
    </xf>
    <xf numFmtId="10" fontId="39" fillId="14" borderId="1" xfId="0" applyNumberFormat="1" applyFont="1" applyFill="1" applyBorder="1" applyAlignment="1" applyProtection="1">
      <alignment vertical="center"/>
      <protection hidden="1"/>
    </xf>
    <xf numFmtId="10" fontId="39" fillId="14" borderId="60" xfId="7" applyNumberFormat="1" applyFont="1" applyFill="1" applyBorder="1" applyAlignment="1" applyProtection="1">
      <alignment horizontal="center" vertical="center" wrapText="1"/>
      <protection hidden="1"/>
    </xf>
    <xf numFmtId="165" fontId="39" fillId="14" borderId="1" xfId="0" applyNumberFormat="1" applyFont="1" applyFill="1" applyBorder="1" applyAlignment="1" applyProtection="1">
      <alignment horizontal="right" vertical="center" wrapText="1"/>
      <protection hidden="1"/>
    </xf>
    <xf numFmtId="0" fontId="39" fillId="14" borderId="1" xfId="0" applyFont="1" applyFill="1" applyBorder="1" applyAlignment="1" applyProtection="1">
      <alignment vertical="center"/>
      <protection hidden="1"/>
    </xf>
    <xf numFmtId="0" fontId="39" fillId="14" borderId="59" xfId="0" applyFont="1" applyFill="1" applyBorder="1" applyAlignment="1" applyProtection="1">
      <alignment vertical="center"/>
      <protection hidden="1"/>
    </xf>
    <xf numFmtId="0" fontId="37" fillId="25" borderId="37" xfId="0" applyFont="1" applyFill="1" applyBorder="1" applyAlignment="1" applyProtection="1">
      <alignment horizontal="left"/>
      <protection hidden="1"/>
    </xf>
    <xf numFmtId="0" fontId="37" fillId="25" borderId="45" xfId="0" applyFont="1" applyFill="1" applyBorder="1" applyAlignment="1" applyProtection="1">
      <alignment horizontal="left"/>
      <protection hidden="1"/>
    </xf>
    <xf numFmtId="0" fontId="37" fillId="25" borderId="38" xfId="0" applyFont="1" applyFill="1" applyBorder="1" applyAlignment="1" applyProtection="1">
      <alignment horizontal="left"/>
      <protection hidden="1"/>
    </xf>
    <xf numFmtId="10" fontId="37" fillId="14" borderId="37" xfId="7" applyNumberFormat="1" applyFont="1" applyFill="1" applyBorder="1" applyAlignment="1" applyProtection="1">
      <alignment horizontal="center" vertical="center" wrapText="1"/>
      <protection hidden="1"/>
    </xf>
    <xf numFmtId="10" fontId="37" fillId="14" borderId="45" xfId="0" applyNumberFormat="1" applyFont="1" applyFill="1" applyBorder="1" applyAlignment="1" applyProtection="1">
      <alignment vertical="center"/>
      <protection hidden="1"/>
    </xf>
    <xf numFmtId="165" fontId="37" fillId="14" borderId="45" xfId="0" applyNumberFormat="1" applyFont="1" applyFill="1" applyBorder="1" applyAlignment="1" applyProtection="1">
      <alignment horizontal="right" vertical="center" wrapText="1"/>
      <protection hidden="1"/>
    </xf>
    <xf numFmtId="0" fontId="37" fillId="14" borderId="45" xfId="0" applyFont="1" applyFill="1" applyBorder="1" applyAlignment="1" applyProtection="1">
      <alignment vertical="center"/>
      <protection hidden="1"/>
    </xf>
    <xf numFmtId="0" fontId="37" fillId="14" borderId="38" xfId="0" applyFont="1" applyFill="1" applyBorder="1" applyAlignment="1" applyProtection="1">
      <alignment vertical="center"/>
      <protection hidden="1"/>
    </xf>
    <xf numFmtId="165" fontId="45" fillId="14" borderId="9" xfId="7" applyNumberFormat="1" applyFont="1" applyFill="1" applyBorder="1" applyAlignment="1" applyProtection="1">
      <alignment horizontal="center" vertical="center"/>
      <protection hidden="1"/>
    </xf>
    <xf numFmtId="165" fontId="55" fillId="14" borderId="10" xfId="0" applyNumberFormat="1" applyFont="1" applyFill="1" applyBorder="1" applyAlignment="1" applyProtection="1">
      <alignment vertical="center"/>
      <protection hidden="1"/>
    </xf>
    <xf numFmtId="165" fontId="55" fillId="14" borderId="29" xfId="0" applyNumberFormat="1" applyFont="1" applyFill="1" applyBorder="1" applyAlignment="1" applyProtection="1">
      <alignment vertical="center"/>
      <protection hidden="1"/>
    </xf>
    <xf numFmtId="165" fontId="55" fillId="14" borderId="32" xfId="0" applyNumberFormat="1" applyFont="1" applyFill="1" applyBorder="1" applyAlignment="1" applyProtection="1">
      <alignment vertical="center"/>
      <protection hidden="1"/>
    </xf>
    <xf numFmtId="165" fontId="55" fillId="14" borderId="15" xfId="0" applyNumberFormat="1" applyFont="1" applyFill="1" applyBorder="1" applyAlignment="1" applyProtection="1">
      <alignment vertical="center"/>
      <protection hidden="1"/>
    </xf>
    <xf numFmtId="165" fontId="55" fillId="14" borderId="33" xfId="0" applyNumberFormat="1" applyFont="1" applyFill="1" applyBorder="1" applyAlignment="1" applyProtection="1">
      <alignment vertical="center"/>
      <protection hidden="1"/>
    </xf>
    <xf numFmtId="10" fontId="36" fillId="14" borderId="48" xfId="7" applyNumberFormat="1" applyFont="1" applyFill="1" applyBorder="1" applyAlignment="1" applyProtection="1">
      <alignment horizontal="center" vertical="center"/>
      <protection hidden="1"/>
    </xf>
    <xf numFmtId="0" fontId="16" fillId="14" borderId="16" xfId="0" applyFont="1" applyFill="1" applyBorder="1" applyAlignment="1" applyProtection="1">
      <alignment vertical="center"/>
      <protection hidden="1"/>
    </xf>
    <xf numFmtId="0" fontId="16" fillId="14" borderId="13" xfId="0" applyFont="1" applyFill="1" applyBorder="1" applyAlignment="1" applyProtection="1">
      <alignment vertical="center"/>
      <protection hidden="1"/>
    </xf>
    <xf numFmtId="0" fontId="34" fillId="20" borderId="17" xfId="1" applyNumberFormat="1" applyFont="1" applyFill="1" applyBorder="1" applyAlignment="1" applyProtection="1">
      <alignment horizontal="center" vertical="center" wrapText="1"/>
      <protection hidden="1"/>
    </xf>
    <xf numFmtId="0" fontId="0" fillId="20" borderId="24" xfId="0" applyFill="1" applyBorder="1" applyAlignment="1" applyProtection="1">
      <alignment vertical="center" wrapText="1"/>
      <protection hidden="1"/>
    </xf>
    <xf numFmtId="0" fontId="0" fillId="20" borderId="36" xfId="0" applyFill="1" applyBorder="1" applyAlignment="1" applyProtection="1">
      <alignment vertical="center" wrapText="1"/>
      <protection hidden="1"/>
    </xf>
    <xf numFmtId="0" fontId="34" fillId="14" borderId="17" xfId="1" applyNumberFormat="1" applyFont="1" applyFill="1" applyBorder="1" applyAlignment="1" applyProtection="1">
      <alignment horizontal="center" vertical="center" wrapText="1"/>
      <protection hidden="1"/>
    </xf>
    <xf numFmtId="0" fontId="0" fillId="0" borderId="24" xfId="0" applyBorder="1" applyAlignment="1" applyProtection="1">
      <alignment vertical="center" wrapText="1"/>
      <protection hidden="1"/>
    </xf>
    <xf numFmtId="0" fontId="0" fillId="0" borderId="36" xfId="0" applyBorder="1" applyAlignment="1" applyProtection="1">
      <alignment vertical="center" wrapText="1"/>
      <protection hidden="1"/>
    </xf>
    <xf numFmtId="0" fontId="49" fillId="11" borderId="0" xfId="4" applyFont="1" applyFill="1" applyAlignment="1" applyProtection="1">
      <alignment horizontal="left" vertical="top" wrapText="1"/>
      <protection hidden="1"/>
    </xf>
    <xf numFmtId="0" fontId="28" fillId="11" borderId="0" xfId="5" applyFill="1" applyAlignment="1" applyProtection="1">
      <alignment wrapText="1"/>
      <protection hidden="1"/>
    </xf>
    <xf numFmtId="0" fontId="34" fillId="13" borderId="1" xfId="1" applyNumberFormat="1" applyFont="1" applyFill="1" applyBorder="1" applyAlignment="1" applyProtection="1">
      <alignment horizontal="center" vertical="center" wrapText="1"/>
      <protection hidden="1"/>
    </xf>
    <xf numFmtId="0" fontId="34" fillId="13" borderId="12" xfId="1" applyNumberFormat="1" applyFont="1" applyFill="1" applyBorder="1" applyAlignment="1" applyProtection="1">
      <alignment horizontal="center" vertical="center" wrapText="1"/>
      <protection hidden="1"/>
    </xf>
    <xf numFmtId="0" fontId="28" fillId="13" borderId="13" xfId="5" applyFill="1" applyBorder="1" applyAlignment="1" applyProtection="1">
      <alignment horizontal="center" vertical="center" wrapText="1"/>
      <protection hidden="1"/>
    </xf>
    <xf numFmtId="0" fontId="49" fillId="19" borderId="0" xfId="4" applyFont="1" applyFill="1" applyAlignment="1" applyProtection="1">
      <alignment horizontal="left" vertical="top" wrapText="1"/>
      <protection hidden="1"/>
    </xf>
    <xf numFmtId="0" fontId="28" fillId="19" borderId="0" xfId="5" applyFill="1" applyAlignment="1" applyProtection="1">
      <alignment wrapText="1"/>
      <protection hidden="1"/>
    </xf>
    <xf numFmtId="4" fontId="34" fillId="23" borderId="37" xfId="0" applyNumberFormat="1" applyFont="1" applyFill="1" applyBorder="1" applyAlignment="1" applyProtection="1">
      <alignment horizontal="center" vertical="center"/>
      <protection hidden="1"/>
    </xf>
    <xf numFmtId="0" fontId="34" fillId="23" borderId="38" xfId="0" applyFont="1" applyFill="1" applyBorder="1" applyAlignment="1" applyProtection="1">
      <alignment horizontal="center" vertical="center"/>
      <protection hidden="1"/>
    </xf>
    <xf numFmtId="0" fontId="49" fillId="18" borderId="0" xfId="4" applyFont="1" applyFill="1" applyAlignment="1" applyProtection="1">
      <alignment horizontal="left" vertical="top" wrapText="1"/>
      <protection hidden="1"/>
    </xf>
    <xf numFmtId="0" fontId="28" fillId="18" borderId="0" xfId="5" applyFill="1" applyAlignment="1" applyProtection="1">
      <alignment wrapText="1"/>
      <protection hidden="1"/>
    </xf>
    <xf numFmtId="4" fontId="34" fillId="22" borderId="37" xfId="0" applyNumberFormat="1" applyFont="1" applyFill="1" applyBorder="1" applyAlignment="1" applyProtection="1">
      <alignment horizontal="center" vertical="center"/>
      <protection hidden="1"/>
    </xf>
    <xf numFmtId="0" fontId="34" fillId="22" borderId="38" xfId="0" applyFont="1" applyFill="1" applyBorder="1" applyAlignment="1" applyProtection="1">
      <alignment horizontal="center" vertical="center"/>
      <protection hidden="1"/>
    </xf>
    <xf numFmtId="0" fontId="49" fillId="14" borderId="0" xfId="4" applyFont="1" applyFill="1" applyAlignment="1" applyProtection="1">
      <alignment horizontal="left" vertical="top" wrapText="1"/>
      <protection hidden="1"/>
    </xf>
    <xf numFmtId="0" fontId="28" fillId="14" borderId="0" xfId="5" applyFill="1" applyAlignment="1" applyProtection="1">
      <alignment wrapText="1"/>
      <protection hidden="1"/>
    </xf>
    <xf numFmtId="0" fontId="34" fillId="14" borderId="42" xfId="0" applyFont="1" applyFill="1" applyBorder="1" applyAlignment="1" applyProtection="1">
      <alignment horizontal="center" vertical="center"/>
      <protection hidden="1"/>
    </xf>
    <xf numFmtId="0" fontId="34" fillId="14" borderId="43" xfId="0" applyFont="1" applyFill="1" applyBorder="1" applyAlignment="1" applyProtection="1">
      <protection hidden="1"/>
    </xf>
    <xf numFmtId="0" fontId="0" fillId="14" borderId="44" xfId="0" applyFill="1" applyBorder="1" applyAlignment="1" applyProtection="1">
      <protection hidden="1"/>
    </xf>
    <xf numFmtId="4" fontId="34" fillId="23" borderId="39" xfId="0" applyNumberFormat="1" applyFont="1" applyFill="1" applyBorder="1" applyAlignment="1" applyProtection="1">
      <alignment horizontal="center" vertical="center"/>
      <protection hidden="1"/>
    </xf>
    <xf numFmtId="0" fontId="34" fillId="23" borderId="40" xfId="0" applyFont="1" applyFill="1" applyBorder="1" applyAlignment="1" applyProtection="1">
      <protection hidden="1"/>
    </xf>
    <xf numFmtId="0" fontId="0" fillId="23" borderId="41" xfId="0" applyFill="1" applyBorder="1" applyAlignment="1" applyProtection="1">
      <protection hidden="1"/>
    </xf>
    <xf numFmtId="0" fontId="0" fillId="14" borderId="42" xfId="0" applyFill="1" applyBorder="1" applyAlignment="1" applyProtection="1">
      <alignment horizontal="center" vertical="center"/>
      <protection hidden="1"/>
    </xf>
    <xf numFmtId="0" fontId="0" fillId="14" borderId="44" xfId="0" applyFill="1" applyBorder="1" applyAlignment="1" applyProtection="1">
      <alignment horizontal="center" vertical="center"/>
      <protection hidden="1"/>
    </xf>
    <xf numFmtId="0" fontId="49" fillId="20" borderId="0" xfId="4" applyFont="1" applyFill="1" applyAlignment="1" applyProtection="1">
      <alignment horizontal="left" vertical="top" wrapText="1"/>
      <protection hidden="1"/>
    </xf>
    <xf numFmtId="0" fontId="28" fillId="20" borderId="0" xfId="5" applyFill="1" applyAlignment="1" applyProtection="1">
      <alignment wrapText="1"/>
      <protection hidden="1"/>
    </xf>
    <xf numFmtId="0" fontId="49" fillId="21" borderId="0" xfId="4" applyFont="1" applyFill="1" applyAlignment="1" applyProtection="1">
      <alignment horizontal="left" vertical="top" wrapText="1"/>
      <protection hidden="1"/>
    </xf>
    <xf numFmtId="0" fontId="28" fillId="21" borderId="0" xfId="5" applyFill="1" applyAlignment="1" applyProtection="1">
      <alignment wrapText="1"/>
      <protection hidden="1"/>
    </xf>
    <xf numFmtId="0" fontId="34" fillId="13" borderId="17" xfId="1" applyNumberFormat="1" applyFont="1" applyFill="1" applyBorder="1" applyAlignment="1" applyProtection="1">
      <alignment horizontal="center" vertical="center" wrapText="1"/>
      <protection hidden="1"/>
    </xf>
    <xf numFmtId="0" fontId="34" fillId="13" borderId="36" xfId="1" applyNumberFormat="1" applyFont="1" applyFill="1" applyBorder="1" applyAlignment="1" applyProtection="1">
      <alignment horizontal="center" vertical="center" wrapText="1"/>
      <protection hidden="1"/>
    </xf>
    <xf numFmtId="0" fontId="34" fillId="17" borderId="42" xfId="0" applyFont="1" applyFill="1" applyBorder="1" applyAlignment="1" applyProtection="1">
      <alignment horizontal="center" vertical="center"/>
      <protection hidden="1"/>
    </xf>
    <xf numFmtId="0" fontId="34" fillId="17" borderId="43" xfId="0" applyFont="1" applyFill="1" applyBorder="1" applyAlignment="1" applyProtection="1">
      <protection hidden="1"/>
    </xf>
    <xf numFmtId="0" fontId="0" fillId="17" borderId="44" xfId="0" applyFill="1" applyBorder="1" applyAlignment="1" applyProtection="1">
      <protection hidden="1"/>
    </xf>
    <xf numFmtId="4" fontId="34" fillId="22" borderId="39" xfId="0" applyNumberFormat="1" applyFont="1" applyFill="1" applyBorder="1" applyAlignment="1" applyProtection="1">
      <alignment horizontal="center" vertical="center"/>
      <protection hidden="1"/>
    </xf>
    <xf numFmtId="0" fontId="34" fillId="22" borderId="40" xfId="0" applyFont="1" applyFill="1" applyBorder="1" applyAlignment="1" applyProtection="1">
      <protection hidden="1"/>
    </xf>
    <xf numFmtId="0" fontId="0" fillId="22" borderId="41" xfId="0" applyFill="1" applyBorder="1" applyAlignment="1" applyProtection="1">
      <protection hidden="1"/>
    </xf>
    <xf numFmtId="0" fontId="0" fillId="17" borderId="42" xfId="0" applyFill="1" applyBorder="1" applyAlignment="1" applyProtection="1">
      <alignment horizontal="center" vertical="center"/>
      <protection hidden="1"/>
    </xf>
    <xf numFmtId="0" fontId="0" fillId="17" borderId="44" xfId="0" applyFill="1" applyBorder="1" applyAlignment="1" applyProtection="1">
      <alignment horizontal="center" vertical="center"/>
      <protection hidden="1"/>
    </xf>
    <xf numFmtId="0" fontId="34" fillId="13" borderId="8" xfId="1" applyNumberFormat="1" applyFont="1" applyFill="1" applyBorder="1" applyAlignment="1" applyProtection="1">
      <alignment horizontal="center" vertical="center" wrapText="1"/>
      <protection hidden="1"/>
    </xf>
    <xf numFmtId="0" fontId="34" fillId="13" borderId="4" xfId="1" applyNumberFormat="1" applyFont="1" applyFill="1" applyBorder="1" applyAlignment="1" applyProtection="1">
      <alignment horizontal="center" vertical="center" wrapText="1"/>
      <protection hidden="1"/>
    </xf>
    <xf numFmtId="0" fontId="34" fillId="13" borderId="24" xfId="1" applyNumberFormat="1" applyFont="1" applyFill="1" applyBorder="1" applyAlignment="1" applyProtection="1">
      <alignment horizontal="center" vertical="center" wrapText="1"/>
      <protection hidden="1"/>
    </xf>
    <xf numFmtId="0" fontId="17" fillId="14" borderId="63" xfId="0" applyFont="1" applyFill="1" applyBorder="1" applyAlignment="1" applyProtection="1">
      <alignment vertical="center"/>
      <protection hidden="1"/>
    </xf>
    <xf numFmtId="0" fontId="0" fillId="0" borderId="91" xfId="0" applyBorder="1" applyAlignment="1">
      <alignment vertical="center"/>
    </xf>
    <xf numFmtId="0" fontId="0" fillId="14" borderId="91" xfId="0" applyFill="1" applyBorder="1" applyAlignment="1" applyProtection="1">
      <alignment vertical="center"/>
      <protection hidden="1"/>
    </xf>
    <xf numFmtId="0" fontId="0" fillId="0" borderId="69" xfId="0" applyBorder="1" applyAlignment="1">
      <alignment vertical="center"/>
    </xf>
    <xf numFmtId="0" fontId="66" fillId="21" borderId="16" xfId="0" applyFont="1" applyFill="1" applyBorder="1" applyAlignment="1" applyProtection="1">
      <protection hidden="1"/>
    </xf>
    <xf numFmtId="0" fontId="66" fillId="0" borderId="16" xfId="0" applyFont="1" applyBorder="1" applyAlignment="1" applyProtection="1">
      <protection hidden="1"/>
    </xf>
    <xf numFmtId="0" fontId="66" fillId="0" borderId="27" xfId="0" applyFont="1" applyBorder="1" applyAlignment="1" applyProtection="1">
      <protection hidden="1"/>
    </xf>
    <xf numFmtId="0" fontId="72" fillId="0" borderId="35" xfId="0" applyFont="1" applyBorder="1" applyAlignment="1" applyProtection="1">
      <alignment horizontal="center" vertical="center" textRotation="90" shrinkToFit="1"/>
      <protection hidden="1"/>
    </xf>
    <xf numFmtId="0" fontId="72" fillId="0" borderId="72" xfId="0" applyFont="1" applyBorder="1" applyAlignment="1" applyProtection="1">
      <alignment horizontal="center" vertical="center" textRotation="90" shrinkToFit="1"/>
      <protection hidden="1"/>
    </xf>
    <xf numFmtId="0" fontId="72" fillId="0" borderId="68" xfId="0" applyFont="1" applyBorder="1" applyAlignment="1" applyProtection="1">
      <alignment horizontal="center" vertical="center" textRotation="90" shrinkToFit="1"/>
      <protection hidden="1"/>
    </xf>
    <xf numFmtId="0" fontId="73" fillId="21" borderId="0" xfId="1" applyNumberFormat="1" applyFont="1" applyFill="1" applyBorder="1" applyAlignment="1" applyProtection="1">
      <alignment horizontal="left" vertical="center" wrapText="1"/>
      <protection hidden="1"/>
    </xf>
    <xf numFmtId="0" fontId="72" fillId="0" borderId="35" xfId="0" applyFont="1" applyBorder="1" applyAlignment="1" applyProtection="1">
      <alignment horizontal="center" vertical="center" textRotation="90"/>
      <protection hidden="1"/>
    </xf>
    <xf numFmtId="0" fontId="17" fillId="0" borderId="72" xfId="0" applyFont="1" applyBorder="1" applyAlignment="1" applyProtection="1">
      <alignment horizontal="center" vertical="center" textRotation="90"/>
      <protection hidden="1"/>
    </xf>
    <xf numFmtId="0" fontId="17" fillId="0" borderId="68" xfId="0" applyFont="1" applyBorder="1" applyAlignment="1" applyProtection="1">
      <alignment horizontal="center" vertical="center" textRotation="90"/>
      <protection hidden="1"/>
    </xf>
    <xf numFmtId="0" fontId="63" fillId="2" borderId="17" xfId="0" applyFont="1" applyFill="1" applyBorder="1" applyAlignment="1" applyProtection="1">
      <alignment horizontal="center" vertical="center" wrapText="1"/>
      <protection hidden="1"/>
    </xf>
    <xf numFmtId="0" fontId="63" fillId="2" borderId="24" xfId="0" applyFont="1" applyFill="1" applyBorder="1" applyAlignment="1" applyProtection="1">
      <alignment horizontal="center" vertical="center" wrapText="1"/>
      <protection hidden="1"/>
    </xf>
    <xf numFmtId="0" fontId="63" fillId="2" borderId="36" xfId="0" applyFont="1" applyFill="1" applyBorder="1" applyAlignment="1" applyProtection="1">
      <alignment horizontal="center" vertical="center" wrapText="1"/>
      <protection hidden="1"/>
    </xf>
    <xf numFmtId="0" fontId="92" fillId="12" borderId="0" xfId="3" applyFont="1" applyFill="1" applyAlignment="1" applyProtection="1">
      <alignment horizontal="center"/>
      <protection hidden="1"/>
    </xf>
    <xf numFmtId="0" fontId="0" fillId="0" borderId="0" xfId="0" applyAlignment="1" applyProtection="1">
      <alignment horizontal="center"/>
      <protection hidden="1"/>
    </xf>
    <xf numFmtId="0" fontId="78" fillId="12" borderId="0" xfId="5" applyFont="1" applyFill="1" applyAlignment="1" applyProtection="1">
      <alignment horizontal="center"/>
      <protection hidden="1"/>
    </xf>
    <xf numFmtId="0" fontId="16" fillId="0" borderId="0" xfId="0" applyFont="1" applyAlignment="1" applyProtection="1">
      <alignment horizontal="center"/>
      <protection hidden="1"/>
    </xf>
    <xf numFmtId="0" fontId="49" fillId="12" borderId="0" xfId="4" applyFont="1" applyFill="1" applyAlignment="1" applyProtection="1">
      <alignment horizontal="left" vertical="top" wrapText="1"/>
      <protection hidden="1"/>
    </xf>
    <xf numFmtId="0" fontId="28" fillId="12" borderId="0" xfId="5" applyFill="1" applyAlignment="1" applyProtection="1">
      <alignment wrapText="1"/>
      <protection hidden="1"/>
    </xf>
    <xf numFmtId="0" fontId="34" fillId="10" borderId="1" xfId="1" applyNumberFormat="1" applyFont="1" applyFill="1" applyBorder="1" applyAlignment="1" applyProtection="1">
      <alignment horizontal="center" vertical="center" wrapText="1"/>
      <protection hidden="1"/>
    </xf>
    <xf numFmtId="0" fontId="34" fillId="10" borderId="12" xfId="1" applyNumberFormat="1" applyFont="1" applyFill="1" applyBorder="1" applyAlignment="1" applyProtection="1">
      <alignment horizontal="center" vertical="center" wrapText="1"/>
      <protection hidden="1"/>
    </xf>
    <xf numFmtId="0" fontId="28" fillId="10" borderId="13" xfId="5" applyFill="1" applyBorder="1" applyAlignment="1" applyProtection="1">
      <alignment horizontal="center" vertical="center" wrapText="1"/>
      <protection hidden="1"/>
    </xf>
    <xf numFmtId="0" fontId="34" fillId="10" borderId="17" xfId="1" applyNumberFormat="1" applyFont="1" applyFill="1" applyBorder="1" applyAlignment="1" applyProtection="1">
      <alignment horizontal="center" vertical="center" wrapText="1"/>
      <protection hidden="1"/>
    </xf>
    <xf numFmtId="0" fontId="34" fillId="10" borderId="24" xfId="1" applyNumberFormat="1" applyFont="1" applyFill="1" applyBorder="1" applyAlignment="1" applyProtection="1">
      <alignment horizontal="center" vertical="center" wrapText="1"/>
      <protection hidden="1"/>
    </xf>
    <xf numFmtId="0" fontId="0" fillId="10" borderId="24" xfId="0" applyFill="1" applyBorder="1" applyAlignment="1" applyProtection="1">
      <alignment vertical="center" wrapText="1"/>
      <protection hidden="1"/>
    </xf>
    <xf numFmtId="0" fontId="0" fillId="10" borderId="36" xfId="0" applyFill="1" applyBorder="1" applyAlignment="1" applyProtection="1">
      <alignment vertical="center" wrapText="1"/>
      <protection hidden="1"/>
    </xf>
    <xf numFmtId="0" fontId="34" fillId="23" borderId="1" xfId="5" applyFont="1" applyFill="1" applyBorder="1" applyAlignment="1" applyProtection="1">
      <alignment horizontal="center" vertical="center"/>
      <protection hidden="1"/>
    </xf>
    <xf numFmtId="167" fontId="34" fillId="10" borderId="1" xfId="5" applyNumberFormat="1" applyFont="1" applyFill="1" applyBorder="1" applyAlignment="1" applyProtection="1">
      <alignment horizontal="right" vertical="center"/>
      <protection hidden="1"/>
    </xf>
    <xf numFmtId="167" fontId="17" fillId="10" borderId="1" xfId="0" applyNumberFormat="1" applyFont="1" applyFill="1" applyBorder="1" applyAlignment="1" applyProtection="1">
      <alignment horizontal="right" vertical="center"/>
      <protection hidden="1"/>
    </xf>
    <xf numFmtId="10" fontId="6" fillId="10" borderId="1" xfId="5" applyNumberFormat="1" applyFont="1" applyFill="1" applyBorder="1" applyAlignment="1" applyProtection="1">
      <alignment horizontal="center" vertical="center" wrapText="1"/>
      <protection hidden="1"/>
    </xf>
    <xf numFmtId="10" fontId="6" fillId="10" borderId="1" xfId="5" applyNumberFormat="1" applyFont="1" applyFill="1" applyBorder="1" applyAlignment="1" applyProtection="1">
      <alignment horizontal="center" vertical="center"/>
      <protection hidden="1"/>
    </xf>
    <xf numFmtId="10" fontId="34" fillId="10" borderId="1" xfId="5" applyNumberFormat="1" applyFont="1" applyFill="1" applyBorder="1" applyAlignment="1" applyProtection="1">
      <alignment horizontal="center" vertical="center" wrapText="1"/>
      <protection hidden="1"/>
    </xf>
    <xf numFmtId="10" fontId="34" fillId="10" borderId="1" xfId="5" applyNumberFormat="1" applyFont="1" applyFill="1" applyBorder="1" applyAlignment="1" applyProtection="1">
      <alignment horizontal="center" vertical="center"/>
      <protection hidden="1"/>
    </xf>
    <xf numFmtId="10" fontId="34" fillId="10" borderId="8" xfId="5" applyNumberFormat="1" applyFont="1" applyFill="1" applyBorder="1" applyAlignment="1" applyProtection="1">
      <alignment horizontal="center" vertical="center" wrapText="1"/>
      <protection hidden="1"/>
    </xf>
    <xf numFmtId="10" fontId="34" fillId="10" borderId="4" xfId="5" applyNumberFormat="1" applyFont="1" applyFill="1" applyBorder="1" applyAlignment="1" applyProtection="1">
      <alignment horizontal="center" vertical="center"/>
      <protection hidden="1"/>
    </xf>
    <xf numFmtId="0" fontId="34" fillId="23" borderId="1" xfId="1" applyNumberFormat="1" applyFont="1" applyFill="1" applyBorder="1" applyAlignment="1" applyProtection="1">
      <alignment horizontal="center" vertical="center" wrapText="1"/>
      <protection hidden="1"/>
    </xf>
    <xf numFmtId="0" fontId="34" fillId="23" borderId="12" xfId="1" applyNumberFormat="1" applyFont="1" applyFill="1" applyBorder="1" applyAlignment="1" applyProtection="1">
      <alignment horizontal="center" vertical="center" wrapText="1"/>
      <protection hidden="1"/>
    </xf>
    <xf numFmtId="0" fontId="28" fillId="23" borderId="13" xfId="5" applyFill="1" applyBorder="1" applyAlignment="1" applyProtection="1">
      <alignment horizontal="center" vertical="center" wrapText="1"/>
      <protection hidden="1"/>
    </xf>
    <xf numFmtId="44" fontId="34" fillId="0" borderId="1" xfId="5" applyNumberFormat="1" applyFont="1" applyFill="1" applyBorder="1" applyAlignment="1" applyProtection="1">
      <alignment horizontal="right" vertical="center" wrapText="1"/>
    </xf>
    <xf numFmtId="10" fontId="2" fillId="10" borderId="8" xfId="5" applyNumberFormat="1" applyFont="1" applyFill="1" applyBorder="1" applyAlignment="1" applyProtection="1">
      <alignment horizontal="center" vertical="center" wrapText="1"/>
      <protection locked="0"/>
    </xf>
    <xf numFmtId="10" fontId="2" fillId="10" borderId="4" xfId="5" applyNumberFormat="1" applyFont="1" applyFill="1" applyBorder="1" applyAlignment="1" applyProtection="1">
      <alignment horizontal="center" vertical="center" wrapText="1"/>
      <protection locked="0"/>
    </xf>
    <xf numFmtId="0" fontId="34" fillId="23" borderId="17" xfId="1" applyNumberFormat="1" applyFont="1" applyFill="1" applyBorder="1" applyAlignment="1" applyProtection="1">
      <alignment horizontal="center" vertical="center" wrapText="1"/>
      <protection hidden="1"/>
    </xf>
    <xf numFmtId="0" fontId="34" fillId="23" borderId="36" xfId="1" applyNumberFormat="1" applyFont="1" applyFill="1" applyBorder="1" applyAlignment="1" applyProtection="1">
      <alignment horizontal="center" vertical="center" wrapText="1"/>
      <protection hidden="1"/>
    </xf>
    <xf numFmtId="10" fontId="34" fillId="10" borderId="8" xfId="5" applyNumberFormat="1" applyFont="1" applyFill="1" applyBorder="1" applyAlignment="1" applyProtection="1">
      <alignment horizontal="center" vertical="center" wrapText="1"/>
      <protection locked="0"/>
    </xf>
    <xf numFmtId="10" fontId="34" fillId="10" borderId="4" xfId="5" applyNumberFormat="1" applyFont="1" applyFill="1" applyBorder="1" applyAlignment="1" applyProtection="1">
      <alignment horizontal="center" vertical="center" wrapText="1"/>
      <protection locked="0"/>
    </xf>
    <xf numFmtId="0" fontId="49" fillId="12" borderId="7" xfId="4" applyFont="1" applyFill="1" applyBorder="1" applyAlignment="1" applyProtection="1">
      <alignment horizontal="left" vertical="top" wrapText="1"/>
      <protection hidden="1"/>
    </xf>
    <xf numFmtId="0" fontId="34" fillId="23" borderId="8" xfId="1" applyNumberFormat="1" applyFont="1" applyFill="1" applyBorder="1" applyAlignment="1" applyProtection="1">
      <alignment horizontal="center" vertical="center" wrapText="1"/>
      <protection hidden="1"/>
    </xf>
    <xf numFmtId="0" fontId="34" fillId="23" borderId="4" xfId="1" applyNumberFormat="1" applyFont="1" applyFill="1" applyBorder="1" applyAlignment="1" applyProtection="1">
      <alignment horizontal="center" vertical="center" wrapText="1"/>
      <protection hidden="1"/>
    </xf>
    <xf numFmtId="0" fontId="34" fillId="23" borderId="8" xfId="5" applyFont="1" applyFill="1" applyBorder="1" applyAlignment="1" applyProtection="1">
      <alignment horizontal="center" vertical="center"/>
      <protection hidden="1"/>
    </xf>
    <xf numFmtId="0" fontId="34" fillId="23" borderId="4" xfId="5" applyFont="1" applyFill="1" applyBorder="1" applyAlignment="1" applyProtection="1">
      <alignment horizontal="center" vertical="center"/>
      <protection hidden="1"/>
    </xf>
    <xf numFmtId="0" fontId="34" fillId="23" borderId="24" xfId="1" applyNumberFormat="1" applyFont="1" applyFill="1" applyBorder="1" applyAlignment="1" applyProtection="1">
      <alignment horizontal="center" vertical="center" wrapText="1"/>
      <protection hidden="1"/>
    </xf>
    <xf numFmtId="0" fontId="92" fillId="12" borderId="0" xfId="3" applyFont="1" applyFill="1" applyAlignment="1" applyProtection="1">
      <alignment horizontal="center" wrapText="1"/>
      <protection hidden="1"/>
    </xf>
    <xf numFmtId="0" fontId="101" fillId="12" borderId="0" xfId="0" applyFont="1" applyFill="1" applyAlignment="1" applyProtection="1">
      <alignment horizontal="center" wrapText="1"/>
      <protection hidden="1"/>
    </xf>
    <xf numFmtId="0" fontId="75" fillId="12" borderId="0" xfId="3" applyFont="1" applyFill="1" applyAlignment="1" applyProtection="1">
      <alignment horizontal="center"/>
      <protection hidden="1"/>
    </xf>
    <xf numFmtId="0" fontId="104" fillId="12" borderId="0" xfId="0" applyFont="1" applyFill="1" applyAlignment="1" applyProtection="1">
      <alignment horizontal="center"/>
      <protection hidden="1"/>
    </xf>
    <xf numFmtId="0" fontId="92" fillId="12" borderId="0" xfId="3" applyFont="1" applyFill="1" applyAlignment="1" applyProtection="1">
      <alignment horizontal="center" vertical="center"/>
      <protection hidden="1"/>
    </xf>
    <xf numFmtId="0" fontId="101" fillId="12" borderId="0" xfId="0" applyFont="1" applyFill="1" applyAlignment="1" applyProtection="1">
      <alignment horizontal="center" vertical="center"/>
      <protection hidden="1"/>
    </xf>
    <xf numFmtId="0" fontId="75" fillId="12" borderId="0" xfId="3" applyFont="1" applyFill="1" applyAlignment="1" applyProtection="1">
      <alignment horizontal="center" vertical="center"/>
      <protection hidden="1"/>
    </xf>
    <xf numFmtId="0" fontId="16" fillId="0" borderId="0" xfId="0" applyFont="1" applyAlignment="1" applyProtection="1">
      <alignment horizontal="center" vertical="center"/>
      <protection hidden="1"/>
    </xf>
    <xf numFmtId="0" fontId="0" fillId="5" borderId="24" xfId="0" applyFill="1" applyBorder="1" applyAlignment="1" applyProtection="1">
      <alignment vertical="center" wrapText="1"/>
      <protection hidden="1"/>
    </xf>
    <xf numFmtId="0" fontId="0" fillId="5" borderId="36" xfId="0" applyFill="1" applyBorder="1" applyAlignment="1" applyProtection="1">
      <alignment vertical="center" wrapText="1"/>
      <protection hidden="1"/>
    </xf>
    <xf numFmtId="0" fontId="34" fillId="13" borderId="1" xfId="5" applyFont="1" applyFill="1" applyBorder="1" applyAlignment="1" applyProtection="1">
      <alignment horizontal="center" vertical="center"/>
      <protection hidden="1"/>
    </xf>
    <xf numFmtId="44" fontId="34" fillId="10" borderId="1" xfId="5" applyNumberFormat="1" applyFont="1" applyFill="1" applyBorder="1" applyAlignment="1" applyProtection="1">
      <alignment horizontal="right" vertical="center" wrapText="1"/>
      <protection hidden="1"/>
    </xf>
    <xf numFmtId="10" fontId="28" fillId="10" borderId="1" xfId="5" applyNumberFormat="1" applyFont="1" applyFill="1" applyBorder="1" applyAlignment="1" applyProtection="1">
      <alignment horizontal="center" vertical="center" wrapText="1"/>
      <protection hidden="1"/>
    </xf>
    <xf numFmtId="10" fontId="28" fillId="10" borderId="1" xfId="5" applyNumberFormat="1" applyFont="1" applyFill="1" applyBorder="1" applyAlignment="1" applyProtection="1">
      <alignment horizontal="center" vertical="center"/>
      <protection hidden="1"/>
    </xf>
    <xf numFmtId="10" fontId="28" fillId="10" borderId="8" xfId="5" applyNumberFormat="1" applyFont="1" applyFill="1" applyBorder="1" applyAlignment="1" applyProtection="1">
      <alignment horizontal="center" vertical="center" wrapText="1"/>
      <protection hidden="1"/>
    </xf>
    <xf numFmtId="10" fontId="28" fillId="10" borderId="4" xfId="5" applyNumberFormat="1" applyFont="1" applyFill="1" applyBorder="1" applyAlignment="1" applyProtection="1">
      <alignment horizontal="center" vertical="center"/>
      <protection hidden="1"/>
    </xf>
    <xf numFmtId="44" fontId="34" fillId="10" borderId="4" xfId="5" applyNumberFormat="1" applyFont="1" applyFill="1" applyBorder="1" applyAlignment="1" applyProtection="1">
      <alignment horizontal="center" vertical="center" wrapText="1"/>
      <protection hidden="1"/>
    </xf>
    <xf numFmtId="0" fontId="92" fillId="12" borderId="0" xfId="3" applyFont="1" applyFill="1" applyAlignment="1" applyProtection="1">
      <alignment horizontal="center" vertical="center" wrapText="1"/>
      <protection hidden="1"/>
    </xf>
    <xf numFmtId="0" fontId="101" fillId="12" borderId="0" xfId="0" applyFont="1" applyFill="1" applyAlignment="1" applyProtection="1">
      <alignment horizontal="center" vertical="center" wrapText="1"/>
      <protection hidden="1"/>
    </xf>
    <xf numFmtId="0" fontId="104" fillId="12" borderId="0" xfId="0" applyFont="1" applyFill="1" applyAlignment="1" applyProtection="1">
      <alignment horizontal="center" vertical="center"/>
      <protection hidden="1"/>
    </xf>
    <xf numFmtId="0" fontId="39" fillId="16" borderId="1" xfId="0" applyNumberFormat="1" applyFont="1" applyFill="1" applyBorder="1" applyAlignment="1" applyProtection="1">
      <alignment horizontal="left" vertical="center" wrapText="1"/>
      <protection hidden="1"/>
    </xf>
    <xf numFmtId="0" fontId="39" fillId="16" borderId="1" xfId="0" applyFont="1" applyFill="1" applyBorder="1" applyAlignment="1" applyProtection="1">
      <alignment vertical="center"/>
      <protection hidden="1"/>
    </xf>
    <xf numFmtId="0" fontId="80" fillId="12" borderId="11" xfId="0" applyFont="1" applyFill="1" applyBorder="1" applyAlignment="1" applyProtection="1">
      <alignment horizontal="left" vertical="center" wrapText="1" indent="1"/>
      <protection hidden="1"/>
    </xf>
    <xf numFmtId="0" fontId="0" fillId="0" borderId="0" xfId="0" applyBorder="1" applyAlignment="1" applyProtection="1">
      <alignment horizontal="left" vertical="center" wrapText="1" indent="1"/>
      <protection hidden="1"/>
    </xf>
    <xf numFmtId="0" fontId="0" fillId="0" borderId="0" xfId="0" applyBorder="1" applyAlignment="1" applyProtection="1">
      <alignment horizontal="left" vertical="center" wrapText="1"/>
      <protection hidden="1"/>
    </xf>
    <xf numFmtId="0" fontId="39" fillId="16" borderId="8" xfId="0" applyNumberFormat="1" applyFont="1" applyFill="1" applyBorder="1" applyAlignment="1" applyProtection="1">
      <alignment horizontal="left" vertical="center" wrapText="1"/>
      <protection hidden="1"/>
    </xf>
    <xf numFmtId="0" fontId="39" fillId="16" borderId="4" xfId="0" applyNumberFormat="1" applyFont="1" applyFill="1" applyBorder="1" applyAlignment="1" applyProtection="1">
      <alignment horizontal="left" vertical="center" wrapText="1"/>
      <protection hidden="1"/>
    </xf>
    <xf numFmtId="0" fontId="75" fillId="17" borderId="0" xfId="0" applyFont="1" applyFill="1" applyBorder="1" applyAlignment="1" applyProtection="1">
      <alignment horizontal="left" vertical="center" wrapText="1" indent="1"/>
      <protection hidden="1"/>
    </xf>
    <xf numFmtId="0" fontId="0" fillId="0" borderId="0" xfId="0" applyAlignment="1" applyProtection="1">
      <alignment horizontal="left" vertical="center" wrapText="1" indent="1"/>
      <protection hidden="1"/>
    </xf>
    <xf numFmtId="0" fontId="16" fillId="0" borderId="0" xfId="0" applyFont="1" applyAlignment="1" applyProtection="1">
      <alignment horizontal="center" vertical="center" wrapText="1"/>
      <protection hidden="1"/>
    </xf>
    <xf numFmtId="0" fontId="75" fillId="17" borderId="16" xfId="0" applyFont="1" applyFill="1" applyBorder="1" applyAlignment="1" applyProtection="1">
      <alignment horizontal="left" vertical="center" wrapText="1"/>
      <protection hidden="1"/>
    </xf>
    <xf numFmtId="14" fontId="37" fillId="14" borderId="8" xfId="0" applyNumberFormat="1" applyFont="1" applyFill="1" applyBorder="1" applyAlignment="1" applyProtection="1">
      <alignment horizontal="left" vertical="center" indent="1"/>
      <protection hidden="1"/>
    </xf>
    <xf numFmtId="14" fontId="0" fillId="14" borderId="3" xfId="0" applyNumberFormat="1" applyFill="1" applyBorder="1" applyAlignment="1" applyProtection="1">
      <alignment horizontal="left" vertical="center" indent="1"/>
      <protection hidden="1"/>
    </xf>
    <xf numFmtId="14" fontId="0" fillId="0" borderId="3" xfId="0" applyNumberFormat="1" applyBorder="1" applyAlignment="1" applyProtection="1">
      <alignment horizontal="left" vertical="center" indent="1"/>
      <protection hidden="1"/>
    </xf>
    <xf numFmtId="14" fontId="0" fillId="0" borderId="4" xfId="0" applyNumberFormat="1" applyBorder="1" applyAlignment="1" applyProtection="1">
      <alignment horizontal="left" vertical="center" indent="1"/>
      <protection hidden="1"/>
    </xf>
    <xf numFmtId="0" fontId="39" fillId="0" borderId="0" xfId="0" applyFont="1" applyBorder="1" applyAlignment="1" applyProtection="1">
      <alignment horizontal="left" vertical="center" wrapText="1" indent="1"/>
      <protection hidden="1"/>
    </xf>
    <xf numFmtId="0" fontId="37" fillId="14" borderId="8" xfId="0" applyFont="1" applyFill="1" applyBorder="1" applyAlignment="1" applyProtection="1">
      <alignment horizontal="left" vertical="center" indent="1"/>
      <protection hidden="1"/>
    </xf>
    <xf numFmtId="0" fontId="0" fillId="14" borderId="3" xfId="0" applyFill="1" applyBorder="1" applyAlignment="1" applyProtection="1">
      <alignment horizontal="left" vertical="center" indent="1"/>
      <protection hidden="1"/>
    </xf>
    <xf numFmtId="0" fontId="0" fillId="0" borderId="3" xfId="0" applyBorder="1" applyAlignment="1" applyProtection="1">
      <alignment horizontal="left" vertical="center" indent="1"/>
      <protection hidden="1"/>
    </xf>
    <xf numFmtId="0" fontId="0" fillId="0" borderId="4" xfId="0" applyBorder="1" applyAlignment="1" applyProtection="1">
      <alignment horizontal="left" vertical="center" indent="1"/>
      <protection hidden="1"/>
    </xf>
    <xf numFmtId="49" fontId="37" fillId="14" borderId="8" xfId="0" applyNumberFormat="1" applyFont="1" applyFill="1" applyBorder="1" applyAlignment="1" applyProtection="1">
      <alignment horizontal="left" vertical="center" indent="1"/>
      <protection hidden="1"/>
    </xf>
    <xf numFmtId="0" fontId="37" fillId="4" borderId="8" xfId="0" applyFont="1" applyFill="1" applyBorder="1" applyAlignment="1" applyProtection="1">
      <alignment vertical="center"/>
      <protection locked="0"/>
    </xf>
    <xf numFmtId="0" fontId="0" fillId="0" borderId="3" xfId="0" applyBorder="1" applyAlignment="1" applyProtection="1">
      <alignment vertical="center"/>
      <protection locked="0"/>
    </xf>
    <xf numFmtId="0" fontId="0" fillId="0" borderId="4" xfId="0" applyBorder="1" applyAlignment="1" applyProtection="1">
      <alignment vertical="center"/>
      <protection locked="0"/>
    </xf>
    <xf numFmtId="0" fontId="18" fillId="4" borderId="1" xfId="0" applyFont="1" applyFill="1" applyBorder="1" applyAlignment="1" applyProtection="1">
      <alignment vertical="center"/>
      <protection locked="0"/>
    </xf>
    <xf numFmtId="164" fontId="36" fillId="0" borderId="8" xfId="0" applyNumberFormat="1" applyFont="1" applyFill="1" applyBorder="1" applyAlignment="1" applyProtection="1">
      <alignment horizontal="left" vertical="center" indent="1"/>
      <protection locked="0"/>
    </xf>
    <xf numFmtId="164" fontId="36" fillId="0" borderId="3" xfId="0" applyNumberFormat="1" applyFont="1" applyFill="1" applyBorder="1" applyAlignment="1" applyProtection="1">
      <alignment horizontal="left" vertical="center" indent="1"/>
      <protection locked="0"/>
    </xf>
    <xf numFmtId="164" fontId="36" fillId="0" borderId="4" xfId="0" applyNumberFormat="1" applyFont="1" applyFill="1" applyBorder="1" applyAlignment="1" applyProtection="1">
      <alignment horizontal="left" vertical="center" indent="1"/>
      <protection locked="0"/>
    </xf>
    <xf numFmtId="0" fontId="0" fillId="0" borderId="0" xfId="0" applyAlignment="1" applyProtection="1">
      <alignment vertical="center" wrapText="1"/>
      <protection hidden="1"/>
    </xf>
    <xf numFmtId="0" fontId="0" fillId="0" borderId="5" xfId="0" applyBorder="1" applyAlignment="1" applyProtection="1">
      <alignment vertical="center" wrapText="1"/>
      <protection hidden="1"/>
    </xf>
    <xf numFmtId="49" fontId="19" fillId="14" borderId="8" xfId="0" applyNumberFormat="1" applyFont="1" applyFill="1" applyBorder="1" applyAlignment="1" applyProtection="1">
      <alignment horizontal="left" vertical="center" indent="1"/>
      <protection hidden="1"/>
    </xf>
    <xf numFmtId="0" fontId="19" fillId="14" borderId="3" xfId="0" applyFont="1" applyFill="1" applyBorder="1" applyAlignment="1" applyProtection="1">
      <alignment horizontal="left" vertical="center" indent="1"/>
      <protection hidden="1"/>
    </xf>
    <xf numFmtId="0" fontId="19" fillId="14" borderId="4" xfId="0" applyFont="1" applyFill="1" applyBorder="1" applyAlignment="1" applyProtection="1">
      <alignment horizontal="left" vertical="center" indent="1"/>
      <protection hidden="1"/>
    </xf>
    <xf numFmtId="165" fontId="22" fillId="14" borderId="1" xfId="0" applyNumberFormat="1" applyFont="1" applyFill="1" applyBorder="1" applyAlignment="1" applyProtection="1">
      <alignment horizontal="left" vertical="center" indent="1"/>
      <protection hidden="1"/>
    </xf>
    <xf numFmtId="0" fontId="0" fillId="14" borderId="3" xfId="0" applyFont="1" applyFill="1" applyBorder="1" applyAlignment="1" applyProtection="1">
      <alignment horizontal="left" vertical="center" indent="1"/>
      <protection hidden="1"/>
    </xf>
    <xf numFmtId="0" fontId="0" fillId="14" borderId="4" xfId="0" applyFont="1" applyFill="1" applyBorder="1" applyAlignment="1" applyProtection="1">
      <alignment horizontal="left" vertical="center" indent="1"/>
      <protection hidden="1"/>
    </xf>
    <xf numFmtId="0" fontId="0" fillId="0" borderId="0" xfId="0" applyAlignment="1" applyProtection="1">
      <alignment horizontal="center" vertical="center" wrapText="1"/>
      <protection hidden="1"/>
    </xf>
    <xf numFmtId="0" fontId="18" fillId="9" borderId="12" xfId="0" applyFont="1" applyFill="1" applyBorder="1" applyAlignment="1" applyProtection="1">
      <alignment vertical="center"/>
      <protection locked="0"/>
    </xf>
    <xf numFmtId="0" fontId="18" fillId="9" borderId="16" xfId="0" applyFont="1" applyFill="1" applyBorder="1" applyAlignment="1" applyProtection="1">
      <alignment vertical="center"/>
      <protection locked="0"/>
    </xf>
    <xf numFmtId="0" fontId="18" fillId="9" borderId="13" xfId="0" applyFont="1" applyFill="1" applyBorder="1" applyAlignment="1" applyProtection="1">
      <alignment vertical="center"/>
      <protection locked="0"/>
    </xf>
    <xf numFmtId="0" fontId="18" fillId="9" borderId="11" xfId="0" applyFont="1" applyFill="1" applyBorder="1" applyAlignment="1" applyProtection="1">
      <alignment vertical="center"/>
      <protection locked="0"/>
    </xf>
    <xf numFmtId="0" fontId="18" fillId="9" borderId="0" xfId="0" applyFont="1" applyFill="1" applyBorder="1" applyAlignment="1" applyProtection="1">
      <alignment vertical="center"/>
      <protection locked="0"/>
    </xf>
    <xf numFmtId="0" fontId="18" fillId="9" borderId="5" xfId="0" applyFont="1" applyFill="1" applyBorder="1" applyAlignment="1" applyProtection="1">
      <alignment vertical="center"/>
      <protection locked="0"/>
    </xf>
    <xf numFmtId="0" fontId="18" fillId="9" borderId="6" xfId="0" applyFont="1" applyFill="1" applyBorder="1" applyAlignment="1" applyProtection="1">
      <alignment vertical="center"/>
      <protection locked="0"/>
    </xf>
    <xf numFmtId="0" fontId="18" fillId="9" borderId="7" xfId="0" applyFont="1" applyFill="1" applyBorder="1" applyAlignment="1" applyProtection="1">
      <alignment vertical="center"/>
      <protection locked="0"/>
    </xf>
    <xf numFmtId="0" fontId="18" fillId="9" borderId="14" xfId="0" applyFont="1" applyFill="1" applyBorder="1" applyAlignment="1" applyProtection="1">
      <alignment vertical="center"/>
      <protection locked="0"/>
    </xf>
  </cellXfs>
  <cellStyles count="16">
    <cellStyle name="Glava tabele" xfId="1"/>
    <cellStyle name="Hiperpovezava" xfId="14" builtinId="8"/>
    <cellStyle name="Izhod" xfId="2" builtinId="21"/>
    <cellStyle name="Naslov" xfId="3" builtinId="15"/>
    <cellStyle name="Naslov 4" xfId="4" builtinId="19"/>
    <cellStyle name="Navadno" xfId="0" builtinId="0"/>
    <cellStyle name="Navadno 2" xfId="5"/>
    <cellStyle name="Navadno 2 2" xfId="15"/>
    <cellStyle name="Navadno 3" xfId="11"/>
    <cellStyle name="Navadno 4" xfId="12"/>
    <cellStyle name="Neobvezno" xfId="6"/>
    <cellStyle name="Odstotek" xfId="7" builtinId="5"/>
    <cellStyle name="Odstotek 2" xfId="8"/>
    <cellStyle name="Valuta" xfId="10" builtinId="4"/>
    <cellStyle name="Valuta 2" xfId="9"/>
    <cellStyle name="Valuta 3" xfId="13"/>
  </cellStyles>
  <dxfs count="27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s>
  <tableStyles count="0" defaultTableStyle="TableStyleMedium9" defaultPivotStyle="PivotStyleLight16"/>
  <colors>
    <mruColors>
      <color rgb="FFFF9966"/>
      <color rgb="FFCCFF99"/>
      <color rgb="FFCCECFF"/>
      <color rgb="FF99CCFF"/>
      <color rgb="FF66CCFF"/>
      <color rgb="FFFFFF99"/>
      <color rgb="FFF2D3C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18</xdr:col>
      <xdr:colOff>171450</xdr:colOff>
      <xdr:row>1</xdr:row>
      <xdr:rowOff>19050</xdr:rowOff>
    </xdr:from>
    <xdr:to>
      <xdr:col>25</xdr:col>
      <xdr:colOff>28576</xdr:colOff>
      <xdr:row>5</xdr:row>
      <xdr:rowOff>76200</xdr:rowOff>
    </xdr:to>
    <xdr:pic>
      <xdr:nvPicPr>
        <xdr:cNvPr id="1638" name="Slika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0775" y="180975"/>
          <a:ext cx="2133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15</xdr:col>
      <xdr:colOff>69056</xdr:colOff>
      <xdr:row>5</xdr:row>
      <xdr:rowOff>0</xdr:rowOff>
    </xdr:to>
    <xdr:pic>
      <xdr:nvPicPr>
        <xdr:cNvPr id="1639" name="Slika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57150"/>
          <a:ext cx="46196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15</xdr:col>
      <xdr:colOff>69056</xdr:colOff>
      <xdr:row>5</xdr:row>
      <xdr:rowOff>0</xdr:rowOff>
    </xdr:to>
    <xdr:pic>
      <xdr:nvPicPr>
        <xdr:cNvPr id="6" name="Slika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57150"/>
          <a:ext cx="46196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147853</xdr:colOff>
      <xdr:row>5</xdr:row>
      <xdr:rowOff>150886</xdr:rowOff>
    </xdr:from>
    <xdr:to>
      <xdr:col>25</xdr:col>
      <xdr:colOff>440530</xdr:colOff>
      <xdr:row>7</xdr:row>
      <xdr:rowOff>165173</xdr:rowOff>
    </xdr:to>
    <xdr:pic>
      <xdr:nvPicPr>
        <xdr:cNvPr id="7"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7853" y="1008136"/>
          <a:ext cx="8115083" cy="395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19050</xdr:colOff>
      <xdr:row>0</xdr:row>
      <xdr:rowOff>123825</xdr:rowOff>
    </xdr:from>
    <xdr:to>
      <xdr:col>23</xdr:col>
      <xdr:colOff>590549</xdr:colOff>
      <xdr:row>5</xdr:row>
      <xdr:rowOff>28575</xdr:rowOff>
    </xdr:to>
    <xdr:pic>
      <xdr:nvPicPr>
        <xdr:cNvPr id="16668" name="Slika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6475" y="123825"/>
          <a:ext cx="21431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xdr:row>
      <xdr:rowOff>19050</xdr:rowOff>
    </xdr:from>
    <xdr:to>
      <xdr:col>15</xdr:col>
      <xdr:colOff>190500</xdr:colOff>
      <xdr:row>5</xdr:row>
      <xdr:rowOff>19050</xdr:rowOff>
    </xdr:to>
    <xdr:pic>
      <xdr:nvPicPr>
        <xdr:cNvPr id="16669" name="Slika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1475" y="180975"/>
          <a:ext cx="46291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114300</xdr:colOff>
      <xdr:row>1</xdr:row>
      <xdr:rowOff>28575</xdr:rowOff>
    </xdr:from>
    <xdr:to>
      <xdr:col>14</xdr:col>
      <xdr:colOff>214312</xdr:colOff>
      <xdr:row>6</xdr:row>
      <xdr:rowOff>47625</xdr:rowOff>
    </xdr:to>
    <xdr:pic>
      <xdr:nvPicPr>
        <xdr:cNvPr id="4374" name="Slika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90500"/>
          <a:ext cx="42862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228600</xdr:colOff>
      <xdr:row>0</xdr:row>
      <xdr:rowOff>152400</xdr:rowOff>
    </xdr:from>
    <xdr:to>
      <xdr:col>25</xdr:col>
      <xdr:colOff>47625</xdr:colOff>
      <xdr:row>5</xdr:row>
      <xdr:rowOff>28575</xdr:rowOff>
    </xdr:to>
    <xdr:pic>
      <xdr:nvPicPr>
        <xdr:cNvPr id="4375" name="Slika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29250" y="152400"/>
          <a:ext cx="21336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171450</xdr:colOff>
      <xdr:row>1</xdr:row>
      <xdr:rowOff>19050</xdr:rowOff>
    </xdr:from>
    <xdr:to>
      <xdr:col>23</xdr:col>
      <xdr:colOff>280307</xdr:colOff>
      <xdr:row>5</xdr:row>
      <xdr:rowOff>76200</xdr:rowOff>
    </xdr:to>
    <xdr:pic>
      <xdr:nvPicPr>
        <xdr:cNvPr id="20740" name="Slika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50" y="180975"/>
          <a:ext cx="2133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12</xdr:col>
      <xdr:colOff>219075</xdr:colOff>
      <xdr:row>5</xdr:row>
      <xdr:rowOff>0</xdr:rowOff>
    </xdr:to>
    <xdr:pic>
      <xdr:nvPicPr>
        <xdr:cNvPr id="20741" name="Slika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57150"/>
          <a:ext cx="46196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385479</xdr:colOff>
      <xdr:row>1</xdr:row>
      <xdr:rowOff>0</xdr:rowOff>
    </xdr:from>
    <xdr:to>
      <xdr:col>11</xdr:col>
      <xdr:colOff>93772</xdr:colOff>
      <xdr:row>3</xdr:row>
      <xdr:rowOff>27214</xdr:rowOff>
    </xdr:to>
    <xdr:pic>
      <xdr:nvPicPr>
        <xdr:cNvPr id="3" name="Slika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4158" y="381000"/>
          <a:ext cx="2769900" cy="966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385479</xdr:colOff>
      <xdr:row>1</xdr:row>
      <xdr:rowOff>0</xdr:rowOff>
    </xdr:from>
    <xdr:to>
      <xdr:col>11</xdr:col>
      <xdr:colOff>93772</xdr:colOff>
      <xdr:row>3</xdr:row>
      <xdr:rowOff>27214</xdr:rowOff>
    </xdr:to>
    <xdr:pic>
      <xdr:nvPicPr>
        <xdr:cNvPr id="4" name="Slika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6879" y="381000"/>
          <a:ext cx="2765818" cy="970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385479</xdr:colOff>
      <xdr:row>1</xdr:row>
      <xdr:rowOff>0</xdr:rowOff>
    </xdr:from>
    <xdr:to>
      <xdr:col>11</xdr:col>
      <xdr:colOff>93772</xdr:colOff>
      <xdr:row>3</xdr:row>
      <xdr:rowOff>27214</xdr:rowOff>
    </xdr:to>
    <xdr:pic>
      <xdr:nvPicPr>
        <xdr:cNvPr id="5" name="Slika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6879" y="381000"/>
          <a:ext cx="2765818" cy="970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385479</xdr:colOff>
      <xdr:row>1</xdr:row>
      <xdr:rowOff>0</xdr:rowOff>
    </xdr:from>
    <xdr:to>
      <xdr:col>11</xdr:col>
      <xdr:colOff>93772</xdr:colOff>
      <xdr:row>3</xdr:row>
      <xdr:rowOff>27214</xdr:rowOff>
    </xdr:to>
    <xdr:pic>
      <xdr:nvPicPr>
        <xdr:cNvPr id="6" name="Slika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6879" y="381000"/>
          <a:ext cx="2765818" cy="970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385479</xdr:colOff>
      <xdr:row>1</xdr:row>
      <xdr:rowOff>0</xdr:rowOff>
    </xdr:from>
    <xdr:to>
      <xdr:col>11</xdr:col>
      <xdr:colOff>93772</xdr:colOff>
      <xdr:row>3</xdr:row>
      <xdr:rowOff>27214</xdr:rowOff>
    </xdr:to>
    <xdr:pic>
      <xdr:nvPicPr>
        <xdr:cNvPr id="7" name="Slika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6879" y="381000"/>
          <a:ext cx="2765818" cy="970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385479</xdr:colOff>
      <xdr:row>1</xdr:row>
      <xdr:rowOff>0</xdr:rowOff>
    </xdr:from>
    <xdr:to>
      <xdr:col>11</xdr:col>
      <xdr:colOff>93772</xdr:colOff>
      <xdr:row>3</xdr:row>
      <xdr:rowOff>27214</xdr:rowOff>
    </xdr:to>
    <xdr:pic>
      <xdr:nvPicPr>
        <xdr:cNvPr id="8" name="Slika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6879" y="381000"/>
          <a:ext cx="2765818" cy="970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171450</xdr:colOff>
      <xdr:row>1</xdr:row>
      <xdr:rowOff>19050</xdr:rowOff>
    </xdr:from>
    <xdr:to>
      <xdr:col>24</xdr:col>
      <xdr:colOff>285750</xdr:colOff>
      <xdr:row>5</xdr:row>
      <xdr:rowOff>19050</xdr:rowOff>
    </xdr:to>
    <xdr:pic>
      <xdr:nvPicPr>
        <xdr:cNvPr id="21725" name="Slika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6550" y="180975"/>
          <a:ext cx="2133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13</xdr:col>
      <xdr:colOff>381000</xdr:colOff>
      <xdr:row>4</xdr:row>
      <xdr:rowOff>133350</xdr:rowOff>
    </xdr:to>
    <xdr:pic>
      <xdr:nvPicPr>
        <xdr:cNvPr id="21726" name="Slika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57150"/>
          <a:ext cx="46196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114300</xdr:colOff>
      <xdr:row>0</xdr:row>
      <xdr:rowOff>152400</xdr:rowOff>
    </xdr:from>
    <xdr:to>
      <xdr:col>25</xdr:col>
      <xdr:colOff>123825</xdr:colOff>
      <xdr:row>4</xdr:row>
      <xdr:rowOff>85725</xdr:rowOff>
    </xdr:to>
    <xdr:pic>
      <xdr:nvPicPr>
        <xdr:cNvPr id="17635" name="Slika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24400" y="152400"/>
          <a:ext cx="2000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0</xdr:row>
      <xdr:rowOff>133350</xdr:rowOff>
    </xdr:from>
    <xdr:to>
      <xdr:col>12</xdr:col>
      <xdr:colOff>19050</xdr:colOff>
      <xdr:row>4</xdr:row>
      <xdr:rowOff>28575</xdr:rowOff>
    </xdr:to>
    <xdr:pic>
      <xdr:nvPicPr>
        <xdr:cNvPr id="17636" name="Slika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133350"/>
          <a:ext cx="28479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353785</xdr:colOff>
      <xdr:row>0</xdr:row>
      <xdr:rowOff>231323</xdr:rowOff>
    </xdr:from>
    <xdr:to>
      <xdr:col>10</xdr:col>
      <xdr:colOff>301322</xdr:colOff>
      <xdr:row>2</xdr:row>
      <xdr:rowOff>79981</xdr:rowOff>
    </xdr:to>
    <xdr:pic>
      <xdr:nvPicPr>
        <xdr:cNvPr id="4" name="Slika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41821" y="231323"/>
          <a:ext cx="1988608"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299357</xdr:colOff>
      <xdr:row>0</xdr:row>
      <xdr:rowOff>149678</xdr:rowOff>
    </xdr:from>
    <xdr:to>
      <xdr:col>6</xdr:col>
      <xdr:colOff>95250</xdr:colOff>
      <xdr:row>2</xdr:row>
      <xdr:rowOff>95249</xdr:rowOff>
    </xdr:to>
    <xdr:pic>
      <xdr:nvPicPr>
        <xdr:cNvPr id="5" name="Slika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6964" y="149678"/>
          <a:ext cx="3905250" cy="707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95250</xdr:colOff>
      <xdr:row>0</xdr:row>
      <xdr:rowOff>176893</xdr:rowOff>
    </xdr:from>
    <xdr:to>
      <xdr:col>5</xdr:col>
      <xdr:colOff>914303</xdr:colOff>
      <xdr:row>2</xdr:row>
      <xdr:rowOff>122090</xdr:rowOff>
    </xdr:to>
    <xdr:pic>
      <xdr:nvPicPr>
        <xdr:cNvPr id="7" name="Slika 6"/>
        <xdr:cNvPicPr>
          <a:picLocks noChangeAspect="1"/>
        </xdr:cNvPicPr>
      </xdr:nvPicPr>
      <xdr:blipFill>
        <a:blip xmlns:r="http://schemas.openxmlformats.org/officeDocument/2006/relationships" r:embed="rId1"/>
        <a:stretch>
          <a:fillRect/>
        </a:stretch>
      </xdr:blipFill>
      <xdr:spPr>
        <a:xfrm>
          <a:off x="1628775" y="176893"/>
          <a:ext cx="3905153" cy="707197"/>
        </a:xfrm>
        <a:prstGeom prst="rect">
          <a:avLst/>
        </a:prstGeom>
      </xdr:spPr>
    </xdr:pic>
    <xdr:clientData/>
  </xdr:twoCellAnchor>
  <xdr:twoCellAnchor editAs="oneCell">
    <xdr:from>
      <xdr:col>8</xdr:col>
      <xdr:colOff>966108</xdr:colOff>
      <xdr:row>0</xdr:row>
      <xdr:rowOff>217714</xdr:rowOff>
    </xdr:from>
    <xdr:to>
      <xdr:col>11</xdr:col>
      <xdr:colOff>163287</xdr:colOff>
      <xdr:row>2</xdr:row>
      <xdr:rowOff>190499</xdr:rowOff>
    </xdr:to>
    <xdr:pic>
      <xdr:nvPicPr>
        <xdr:cNvPr id="8" name="Slika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43258" y="217714"/>
          <a:ext cx="2254704"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95250</xdr:colOff>
      <xdr:row>0</xdr:row>
      <xdr:rowOff>176893</xdr:rowOff>
    </xdr:from>
    <xdr:to>
      <xdr:col>5</xdr:col>
      <xdr:colOff>914303</xdr:colOff>
      <xdr:row>2</xdr:row>
      <xdr:rowOff>122090</xdr:rowOff>
    </xdr:to>
    <xdr:pic>
      <xdr:nvPicPr>
        <xdr:cNvPr id="3" name="Slika 2"/>
        <xdr:cNvPicPr>
          <a:picLocks noChangeAspect="1"/>
        </xdr:cNvPicPr>
      </xdr:nvPicPr>
      <xdr:blipFill>
        <a:blip xmlns:r="http://schemas.openxmlformats.org/officeDocument/2006/relationships" r:embed="rId1" cstate="print"/>
        <a:stretch>
          <a:fillRect/>
        </a:stretch>
      </xdr:blipFill>
      <xdr:spPr>
        <a:xfrm>
          <a:off x="1632857" y="176893"/>
          <a:ext cx="3907875" cy="707197"/>
        </a:xfrm>
        <a:prstGeom prst="rect">
          <a:avLst/>
        </a:prstGeom>
      </xdr:spPr>
    </xdr:pic>
    <xdr:clientData/>
  </xdr:twoCellAnchor>
  <xdr:twoCellAnchor editAs="oneCell">
    <xdr:from>
      <xdr:col>8</xdr:col>
      <xdr:colOff>966108</xdr:colOff>
      <xdr:row>0</xdr:row>
      <xdr:rowOff>217714</xdr:rowOff>
    </xdr:from>
    <xdr:to>
      <xdr:col>11</xdr:col>
      <xdr:colOff>163287</xdr:colOff>
      <xdr:row>2</xdr:row>
      <xdr:rowOff>190499</xdr:rowOff>
    </xdr:to>
    <xdr:pic>
      <xdr:nvPicPr>
        <xdr:cNvPr id="4" name="Slika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54144" y="217714"/>
          <a:ext cx="2258786"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149678</xdr:colOff>
      <xdr:row>0</xdr:row>
      <xdr:rowOff>176892</xdr:rowOff>
    </xdr:from>
    <xdr:to>
      <xdr:col>5</xdr:col>
      <xdr:colOff>968731</xdr:colOff>
      <xdr:row>2</xdr:row>
      <xdr:rowOff>3026</xdr:rowOff>
    </xdr:to>
    <xdr:pic>
      <xdr:nvPicPr>
        <xdr:cNvPr id="3" name="Slika 2"/>
        <xdr:cNvPicPr>
          <a:picLocks noChangeAspect="1"/>
        </xdr:cNvPicPr>
      </xdr:nvPicPr>
      <xdr:blipFill>
        <a:blip xmlns:r="http://schemas.openxmlformats.org/officeDocument/2006/relationships" r:embed="rId1" cstate="print"/>
        <a:stretch>
          <a:fillRect/>
        </a:stretch>
      </xdr:blipFill>
      <xdr:spPr>
        <a:xfrm>
          <a:off x="1687285" y="176892"/>
          <a:ext cx="3907875" cy="707197"/>
        </a:xfrm>
        <a:prstGeom prst="rect">
          <a:avLst/>
        </a:prstGeom>
      </xdr:spPr>
    </xdr:pic>
    <xdr:clientData/>
  </xdr:twoCellAnchor>
  <xdr:twoCellAnchor editAs="oneCell">
    <xdr:from>
      <xdr:col>8</xdr:col>
      <xdr:colOff>789214</xdr:colOff>
      <xdr:row>0</xdr:row>
      <xdr:rowOff>149678</xdr:rowOff>
    </xdr:from>
    <xdr:to>
      <xdr:col>10</xdr:col>
      <xdr:colOff>1006929</xdr:colOff>
      <xdr:row>2</xdr:row>
      <xdr:rowOff>3400</xdr:rowOff>
    </xdr:to>
    <xdr:pic>
      <xdr:nvPicPr>
        <xdr:cNvPr id="4" name="Slika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77250" y="149678"/>
          <a:ext cx="2258786"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kasas/Desktop/PREDLOGE/NOR/OBRAZCI%20MAREC/Users/amalik/Downloads/Template%20EEA%20in%20NOR/Annex+11+-+Interim+financial+report+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medic/Desktop/Prijavnica%20NOR/Prijavnica_NOR_015-ENG.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List"/>
      <sheetName val="Verification"/>
      <sheetName val="Definitions"/>
      <sheetName val="6a. Seznam dokazil "/>
    </sheetNames>
    <sheetDataSet>
      <sheetData sheetId="0"/>
      <sheetData sheetId="1">
        <row r="2">
          <cell r="C2" t="str">
            <v>01</v>
          </cell>
          <cell r="D2" t="str">
            <v>02</v>
          </cell>
          <cell r="E2" t="str">
            <v>03</v>
          </cell>
          <cell r="F2" t="str">
            <v>04</v>
          </cell>
          <cell r="G2" t="str">
            <v>05</v>
          </cell>
          <cell r="H2" t="str">
            <v>06</v>
          </cell>
          <cell r="I2" t="str">
            <v>07</v>
          </cell>
          <cell r="J2" t="str">
            <v>08</v>
          </cell>
          <cell r="K2" t="str">
            <v>09</v>
          </cell>
          <cell r="L2" t="str">
            <v>10</v>
          </cell>
          <cell r="M2" t="str">
            <v>11</v>
          </cell>
          <cell r="N2" t="str">
            <v>12</v>
          </cell>
          <cell r="O2" t="str">
            <v>13</v>
          </cell>
          <cell r="P2" t="str">
            <v>14</v>
          </cell>
          <cell r="Q2" t="str">
            <v>15</v>
          </cell>
          <cell r="R2" t="str">
            <v>16</v>
          </cell>
          <cell r="S2" t="str">
            <v>17</v>
          </cell>
          <cell r="T2" t="str">
            <v>18</v>
          </cell>
          <cell r="U2" t="str">
            <v>19</v>
          </cell>
          <cell r="V2" t="str">
            <v>20</v>
          </cell>
          <cell r="W2" t="str">
            <v>21</v>
          </cell>
          <cell r="X2" t="str">
            <v>22</v>
          </cell>
          <cell r="Y2" t="str">
            <v>23</v>
          </cell>
          <cell r="Z2" t="str">
            <v>24</v>
          </cell>
          <cell r="AA2" t="str">
            <v>25</v>
          </cell>
          <cell r="AB2" t="str">
            <v>26</v>
          </cell>
          <cell r="AC2" t="str">
            <v>27</v>
          </cell>
          <cell r="AD2" t="str">
            <v>28</v>
          </cell>
          <cell r="AE2" t="str">
            <v>29</v>
          </cell>
          <cell r="AF2" t="str">
            <v>30</v>
          </cell>
          <cell r="AG2" t="str">
            <v>31</v>
          </cell>
        </row>
        <row r="3">
          <cell r="C3" t="str">
            <v>Jan</v>
          </cell>
          <cell r="D3" t="str">
            <v>Feb</v>
          </cell>
          <cell r="E3" t="str">
            <v>Mar</v>
          </cell>
          <cell r="F3" t="str">
            <v>Apr</v>
          </cell>
          <cell r="G3" t="str">
            <v>May</v>
          </cell>
          <cell r="H3" t="str">
            <v>Jun</v>
          </cell>
          <cell r="I3" t="str">
            <v>Jul</v>
          </cell>
          <cell r="J3" t="str">
            <v>Aug</v>
          </cell>
          <cell r="K3" t="str">
            <v>Sep</v>
          </cell>
          <cell r="L3" t="str">
            <v>Oct</v>
          </cell>
          <cell r="M3" t="str">
            <v>Nov</v>
          </cell>
          <cell r="N3" t="str">
            <v>Dec</v>
          </cell>
        </row>
        <row r="4">
          <cell r="C4" t="str">
            <v>06</v>
          </cell>
          <cell r="D4" t="str">
            <v>07</v>
          </cell>
          <cell r="E4" t="str">
            <v>08</v>
          </cell>
          <cell r="F4" t="str">
            <v>09</v>
          </cell>
          <cell r="G4" t="str">
            <v>10</v>
          </cell>
          <cell r="H4" t="str">
            <v>11</v>
          </cell>
          <cell r="I4" t="str">
            <v>12</v>
          </cell>
        </row>
      </sheetData>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data"/>
      <sheetName val="APPLICATION FORM"/>
      <sheetName val="SHORT INSTRUCTIONS"/>
      <sheetName val="BASIC INFORMATION"/>
      <sheetName val="PROJECT SUMMARY"/>
      <sheetName val="PROJECT PARTNERSHIP"/>
      <sheetName val="data_pobude"/>
      <sheetName val="PROJECT DESCRIPTION"/>
      <sheetName val="Project work plan"/>
      <sheetName val="data_del_nacrt"/>
      <sheetName val="EQUIPMENT   "/>
      <sheetName val="data_oprema"/>
      <sheetName val="FINANCIAL PLAN"/>
      <sheetName val="data_cas_nacrt"/>
      <sheetName val="PROJECT ROADMAP"/>
      <sheetName val="PROJECT IMPLEMENTATION RISKS"/>
      <sheetName val="PROJECT IMPACT"/>
      <sheetName val="INFORMATION AND PUBLICITY PLAN"/>
      <sheetName val="CHECKLIST"/>
      <sheetName val="SIGNATURE"/>
    </sheetNames>
    <sheetDataSet>
      <sheetData sheetId="0" refreshError="1"/>
      <sheetData sheetId="1">
        <row r="2">
          <cell r="B2" t="str">
            <v>Public Health Initiatives</v>
          </cell>
        </row>
        <row r="3">
          <cell r="B3" t="str">
            <v>Gender Equality</v>
          </cell>
        </row>
        <row r="6">
          <cell r="B6" t="str">
            <v>Reducing inequalities between user groups</v>
          </cell>
        </row>
        <row r="7">
          <cell r="B7" t="str">
            <v>Prevention of life-style related diseases</v>
          </cell>
        </row>
        <row r="8">
          <cell r="B8" t="str">
            <v>Improved mental health services</v>
          </cell>
        </row>
        <row r="10">
          <cell r="B10" t="str">
            <v>Economic decision-making</v>
          </cell>
        </row>
        <row r="11">
          <cell r="B11" t="str">
            <v>Political decision-making</v>
          </cell>
        </row>
        <row r="12">
          <cell r="B12" t="str">
            <v>Promoting work-life balance</v>
          </cell>
        </row>
        <row r="22">
          <cell r="B22" t="str">
            <v>Pomurje</v>
          </cell>
        </row>
        <row r="23">
          <cell r="B23" t="str">
            <v>Podravje</v>
          </cell>
        </row>
        <row r="24">
          <cell r="B24" t="str">
            <v>Koroška</v>
          </cell>
        </row>
        <row r="25">
          <cell r="B25" t="str">
            <v>Osrednjeslovenska</v>
          </cell>
        </row>
        <row r="26">
          <cell r="B26" t="str">
            <v>Gorenjska</v>
          </cell>
        </row>
        <row r="27">
          <cell r="B27" t="str">
            <v>Zasavska</v>
          </cell>
        </row>
        <row r="28">
          <cell r="B28" t="str">
            <v>Dolenjska</v>
          </cell>
        </row>
        <row r="29">
          <cell r="B29" t="str">
            <v>Notranjsko - kraška</v>
          </cell>
        </row>
        <row r="30">
          <cell r="B30" t="str">
            <v>Goriška</v>
          </cell>
        </row>
        <row r="31">
          <cell r="B31" t="str">
            <v>Obalnokraška</v>
          </cell>
        </row>
        <row r="32">
          <cell r="B32" t="str">
            <v>Spodnjeposavska</v>
          </cell>
        </row>
        <row r="33">
          <cell r="B33" t="str">
            <v>Savinjska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tabColor rgb="FF00B0F0"/>
    <pageSetUpPr fitToPage="1"/>
  </sheetPr>
  <dimension ref="A5:AM156"/>
  <sheetViews>
    <sheetView showGridLines="0" showZeros="0" tabSelected="1" view="pageBreakPreview" zoomScale="115" zoomScaleNormal="100" zoomScaleSheetLayoutView="115" workbookViewId="0">
      <selection activeCell="E46" sqref="E46"/>
    </sheetView>
  </sheetViews>
  <sheetFormatPr defaultColWidth="9.140625" defaultRowHeight="12.75" x14ac:dyDescent="0.2"/>
  <cols>
    <col min="1" max="2" width="4.7109375" style="2" customWidth="1"/>
    <col min="3" max="3" width="4.140625" style="2" customWidth="1"/>
    <col min="4" max="5" width="3.7109375" style="2" customWidth="1"/>
    <col min="6" max="8" width="4.7109375" style="2" customWidth="1"/>
    <col min="9" max="9" width="4.5703125" style="2" customWidth="1"/>
    <col min="10" max="10" width="7" style="2" customWidth="1"/>
    <col min="11" max="24" width="4.7109375" style="2" customWidth="1"/>
    <col min="25" max="25" width="5.85546875" style="2" customWidth="1"/>
    <col min="26" max="26" width="7" style="2" customWidth="1"/>
    <col min="27" max="27" width="15.28515625" style="2" customWidth="1"/>
    <col min="28" max="28" width="13.85546875" style="2" customWidth="1"/>
    <col min="29" max="29" width="30.85546875" style="2" customWidth="1"/>
    <col min="30" max="30" width="25.5703125" style="2" customWidth="1"/>
    <col min="31" max="31" width="17.7109375" style="2" customWidth="1"/>
    <col min="32" max="32" width="10.5703125" style="2" customWidth="1"/>
    <col min="33" max="33" width="15.42578125" style="2" customWidth="1"/>
    <col min="34" max="34" width="15.5703125" style="2" customWidth="1"/>
    <col min="35" max="35" width="19.85546875" style="2" customWidth="1"/>
    <col min="36" max="36" width="17.42578125" style="2" customWidth="1"/>
    <col min="37" max="37" width="26.85546875" style="2" customWidth="1"/>
    <col min="38" max="38" width="19" style="2" customWidth="1"/>
    <col min="39" max="39" width="20.85546875" style="2" customWidth="1"/>
    <col min="40" max="61" width="9.140625" style="2" customWidth="1"/>
    <col min="62" max="16384" width="9.140625" style="2"/>
  </cols>
  <sheetData>
    <row r="5" spans="2:26" ht="15" customHeight="1" x14ac:dyDescent="0.2"/>
    <row r="6" spans="2:26" ht="15" customHeight="1" x14ac:dyDescent="0.2"/>
    <row r="7" spans="2:26" ht="15" customHeight="1" x14ac:dyDescent="0.2"/>
    <row r="8" spans="2:26" ht="15" customHeight="1" x14ac:dyDescent="0.2"/>
    <row r="9" spans="2:26" ht="15" customHeight="1" x14ac:dyDescent="0.2">
      <c r="B9" s="350"/>
      <c r="C9" s="350"/>
      <c r="D9" s="350"/>
      <c r="E9" s="350"/>
      <c r="F9" s="350"/>
      <c r="G9" s="350"/>
      <c r="H9" s="350"/>
      <c r="I9" s="350"/>
      <c r="J9" s="350"/>
      <c r="K9" s="350"/>
      <c r="L9" s="350"/>
      <c r="M9" s="350"/>
      <c r="N9" s="350"/>
      <c r="O9" s="350"/>
      <c r="P9" s="350"/>
      <c r="Q9" s="350"/>
      <c r="R9" s="350"/>
      <c r="S9" s="350"/>
      <c r="T9" s="350"/>
      <c r="U9" s="350"/>
      <c r="V9" s="350"/>
      <c r="W9" s="350"/>
      <c r="X9" s="350"/>
      <c r="Y9" s="350"/>
      <c r="Z9" s="350"/>
    </row>
    <row r="10" spans="2:26" ht="15" customHeight="1" x14ac:dyDescent="0.2">
      <c r="B10" s="350"/>
      <c r="C10" s="350"/>
      <c r="D10" s="350"/>
      <c r="E10" s="350"/>
      <c r="F10" s="350"/>
      <c r="G10" s="350"/>
      <c r="H10" s="350"/>
      <c r="I10" s="350"/>
      <c r="J10" s="350"/>
      <c r="K10" s="350"/>
      <c r="L10" s="350"/>
      <c r="M10" s="350"/>
      <c r="N10" s="350"/>
      <c r="O10" s="350"/>
      <c r="P10" s="350"/>
      <c r="Q10" s="350"/>
      <c r="R10" s="350"/>
      <c r="S10" s="350"/>
      <c r="T10" s="350"/>
      <c r="U10" s="350"/>
      <c r="V10" s="350"/>
      <c r="W10" s="350"/>
      <c r="X10" s="350"/>
      <c r="Y10" s="350"/>
      <c r="Z10" s="350"/>
    </row>
    <row r="11" spans="2:26" ht="15" customHeight="1" x14ac:dyDescent="0.2">
      <c r="B11" s="353"/>
      <c r="C11" s="456"/>
      <c r="D11" s="456"/>
      <c r="E11" s="456"/>
      <c r="F11" s="456"/>
      <c r="G11" s="456"/>
      <c r="H11" s="456"/>
      <c r="I11" s="456"/>
      <c r="J11" s="457"/>
      <c r="K11" s="457"/>
      <c r="L11" s="457"/>
      <c r="M11" s="457"/>
      <c r="N11" s="457"/>
      <c r="O11" s="457"/>
      <c r="P11" s="457"/>
      <c r="Q11" s="457"/>
      <c r="R11" s="457"/>
      <c r="S11" s="457"/>
      <c r="T11" s="457"/>
      <c r="U11" s="457"/>
      <c r="V11" s="457"/>
      <c r="W11" s="457"/>
      <c r="X11" s="457"/>
      <c r="Y11" s="457"/>
      <c r="Z11" s="457"/>
    </row>
    <row r="12" spans="2:26" ht="45" customHeight="1" x14ac:dyDescent="0.2">
      <c r="B12" s="711" t="s">
        <v>84</v>
      </c>
      <c r="C12" s="712"/>
      <c r="D12" s="712"/>
      <c r="E12" s="712"/>
      <c r="F12" s="712"/>
      <c r="G12" s="712"/>
      <c r="H12" s="712"/>
      <c r="I12" s="712"/>
      <c r="J12" s="712"/>
      <c r="K12" s="712"/>
      <c r="L12" s="712"/>
      <c r="M12" s="712"/>
      <c r="N12" s="712"/>
      <c r="O12" s="712"/>
      <c r="P12" s="712"/>
      <c r="Q12" s="712"/>
      <c r="R12" s="713"/>
      <c r="S12" s="713"/>
      <c r="T12" s="713"/>
      <c r="U12" s="713"/>
      <c r="V12" s="713"/>
      <c r="W12" s="713"/>
      <c r="X12" s="713"/>
      <c r="Y12" s="349"/>
      <c r="Z12" s="349"/>
    </row>
    <row r="13" spans="2:26" ht="28.15" customHeight="1" x14ac:dyDescent="0.2">
      <c r="B13" s="721" t="s">
        <v>286</v>
      </c>
      <c r="C13" s="722"/>
      <c r="D13" s="722"/>
      <c r="E13" s="722"/>
      <c r="F13" s="722"/>
      <c r="G13" s="722"/>
      <c r="H13" s="722"/>
      <c r="I13" s="722"/>
      <c r="J13" s="722"/>
      <c r="K13" s="722"/>
      <c r="L13" s="722"/>
      <c r="M13" s="722"/>
      <c r="N13" s="722"/>
      <c r="O13" s="722"/>
      <c r="P13" s="722"/>
      <c r="Q13" s="722"/>
      <c r="R13" s="723"/>
      <c r="S13" s="723"/>
      <c r="T13" s="723"/>
      <c r="U13" s="723"/>
      <c r="V13" s="723"/>
      <c r="W13" s="723"/>
      <c r="X13" s="723"/>
      <c r="Y13" s="349"/>
      <c r="Z13" s="349"/>
    </row>
    <row r="14" spans="2:26" ht="20.100000000000001" customHeight="1" x14ac:dyDescent="0.25">
      <c r="B14" s="714" t="s">
        <v>260</v>
      </c>
      <c r="C14" s="715"/>
      <c r="D14" s="715"/>
      <c r="E14" s="715"/>
      <c r="F14" s="715"/>
      <c r="G14" s="715"/>
      <c r="H14" s="715"/>
      <c r="I14" s="715"/>
      <c r="J14" s="715"/>
      <c r="K14" s="715"/>
      <c r="L14" s="715"/>
      <c r="M14" s="715"/>
      <c r="N14" s="715"/>
      <c r="O14" s="715"/>
      <c r="P14" s="715"/>
      <c r="Q14" s="715"/>
      <c r="R14" s="715"/>
      <c r="S14" s="715"/>
      <c r="T14" s="715"/>
      <c r="U14" s="715"/>
      <c r="V14" s="715"/>
      <c r="W14" s="715"/>
      <c r="X14" s="715"/>
      <c r="Y14" s="349"/>
      <c r="Z14" s="349"/>
    </row>
    <row r="15" spans="2:26" ht="20.100000000000001" customHeight="1" x14ac:dyDescent="0.25">
      <c r="B15" s="714" t="s">
        <v>261</v>
      </c>
      <c r="C15" s="715"/>
      <c r="D15" s="715"/>
      <c r="E15" s="715"/>
      <c r="F15" s="715"/>
      <c r="G15" s="715"/>
      <c r="H15" s="715"/>
      <c r="I15" s="715"/>
      <c r="J15" s="715"/>
      <c r="K15" s="715"/>
      <c r="L15" s="715"/>
      <c r="M15" s="715"/>
      <c r="N15" s="715"/>
      <c r="O15" s="715"/>
      <c r="P15" s="715"/>
      <c r="Q15" s="715"/>
      <c r="R15" s="715"/>
      <c r="S15" s="715"/>
      <c r="T15" s="715"/>
      <c r="U15" s="715"/>
      <c r="V15" s="715"/>
      <c r="W15" s="715"/>
      <c r="X15" s="715"/>
      <c r="Y15" s="349"/>
      <c r="Z15" s="349"/>
    </row>
    <row r="16" spans="2:26" ht="20.100000000000001" customHeight="1" x14ac:dyDescent="0.25">
      <c r="B16" s="378"/>
      <c r="C16" s="458"/>
      <c r="D16" s="458"/>
      <c r="E16" s="458"/>
      <c r="F16" s="458"/>
      <c r="G16" s="458"/>
      <c r="H16" s="458"/>
      <c r="I16" s="458"/>
      <c r="J16" s="458"/>
      <c r="K16" s="458"/>
      <c r="L16" s="458"/>
      <c r="M16" s="458"/>
      <c r="N16" s="458"/>
      <c r="O16" s="458"/>
      <c r="P16" s="458"/>
      <c r="Q16" s="458"/>
      <c r="R16" s="458"/>
      <c r="S16" s="458"/>
      <c r="T16" s="458"/>
      <c r="U16" s="458"/>
      <c r="V16" s="458"/>
      <c r="W16" s="458"/>
      <c r="X16" s="458"/>
      <c r="Y16" s="349"/>
      <c r="Z16" s="349"/>
    </row>
    <row r="17" spans="2:26" ht="14.25" customHeight="1" thickBot="1" x14ac:dyDescent="0.3">
      <c r="B17" s="347"/>
      <c r="C17" s="347"/>
      <c r="D17" s="347"/>
      <c r="E17" s="347"/>
      <c r="F17" s="347"/>
      <c r="G17" s="347"/>
      <c r="H17" s="347"/>
      <c r="I17" s="347"/>
      <c r="J17" s="347"/>
      <c r="K17" s="347"/>
      <c r="L17" s="347"/>
      <c r="M17" s="347"/>
      <c r="N17" s="347"/>
      <c r="O17" s="347"/>
      <c r="P17" s="347"/>
      <c r="Q17" s="347"/>
      <c r="R17" s="347"/>
      <c r="S17" s="347"/>
      <c r="T17" s="347"/>
      <c r="U17" s="347"/>
      <c r="V17" s="347"/>
      <c r="W17" s="347"/>
      <c r="X17" s="458"/>
      <c r="Y17" s="458"/>
      <c r="Z17" s="459"/>
    </row>
    <row r="18" spans="2:26" ht="15" customHeight="1" thickTop="1" x14ac:dyDescent="0.25">
      <c r="B18" s="347"/>
      <c r="C18" s="347"/>
      <c r="D18" s="347"/>
      <c r="E18" s="347"/>
      <c r="F18" s="347"/>
      <c r="G18" s="347"/>
      <c r="H18" s="347"/>
      <c r="I18" s="347"/>
      <c r="J18" s="370"/>
      <c r="K18" s="371"/>
      <c r="L18" s="371"/>
      <c r="M18" s="371"/>
      <c r="N18" s="371"/>
      <c r="O18" s="371"/>
      <c r="P18" s="371"/>
      <c r="Q18" s="371"/>
      <c r="R18" s="371"/>
      <c r="S18" s="371"/>
      <c r="T18" s="371"/>
      <c r="U18" s="371"/>
      <c r="V18" s="371"/>
      <c r="W18" s="371"/>
      <c r="X18" s="460"/>
      <c r="Y18" s="461"/>
      <c r="Z18" s="459"/>
    </row>
    <row r="19" spans="2:26" ht="15" customHeight="1" x14ac:dyDescent="0.25">
      <c r="B19" s="347"/>
      <c r="C19" s="347"/>
      <c r="D19" s="347"/>
      <c r="E19" s="347"/>
      <c r="F19" s="347"/>
      <c r="G19" s="347"/>
      <c r="H19" s="347"/>
      <c r="I19" s="347"/>
      <c r="J19" s="372"/>
      <c r="K19" s="384" t="s">
        <v>262</v>
      </c>
      <c r="L19" s="347"/>
      <c r="M19" s="347"/>
      <c r="N19" s="347"/>
      <c r="O19" s="347"/>
      <c r="P19" s="347"/>
      <c r="Q19" s="347"/>
      <c r="R19" s="347"/>
      <c r="S19" s="347"/>
      <c r="T19" s="347"/>
      <c r="U19" s="347"/>
      <c r="V19" s="347"/>
      <c r="W19" s="347"/>
      <c r="X19" s="462"/>
      <c r="Y19" s="463"/>
      <c r="Z19" s="459"/>
    </row>
    <row r="20" spans="2:26" ht="15" customHeight="1" x14ac:dyDescent="0.25">
      <c r="B20" s="347"/>
      <c r="C20" s="347"/>
      <c r="D20" s="347"/>
      <c r="E20" s="347"/>
      <c r="F20" s="347"/>
      <c r="G20" s="347"/>
      <c r="H20" s="347"/>
      <c r="I20" s="347"/>
      <c r="J20" s="372"/>
      <c r="K20" s="792"/>
      <c r="L20" s="793"/>
      <c r="M20" s="347"/>
      <c r="N20" s="363" t="s">
        <v>310</v>
      </c>
      <c r="O20" s="347"/>
      <c r="P20" s="347"/>
      <c r="Q20" s="347"/>
      <c r="R20" s="347"/>
      <c r="S20" s="347"/>
      <c r="T20" s="347"/>
      <c r="U20" s="347"/>
      <c r="V20" s="347"/>
      <c r="W20" s="347"/>
      <c r="X20" s="462"/>
      <c r="Y20" s="463"/>
      <c r="Z20" s="459"/>
    </row>
    <row r="21" spans="2:26" ht="15" customHeight="1" x14ac:dyDescent="0.25">
      <c r="B21" s="347"/>
      <c r="C21" s="347"/>
      <c r="D21" s="347"/>
      <c r="E21" s="347"/>
      <c r="F21" s="347"/>
      <c r="G21" s="347"/>
      <c r="H21" s="347"/>
      <c r="I21" s="347"/>
      <c r="J21" s="372"/>
      <c r="K21" s="794" t="s">
        <v>353</v>
      </c>
      <c r="L21" s="795"/>
      <c r="M21" s="347"/>
      <c r="N21" s="363" t="s">
        <v>263</v>
      </c>
      <c r="O21" s="347"/>
      <c r="P21" s="347"/>
      <c r="Q21" s="347"/>
      <c r="R21" s="347"/>
      <c r="S21" s="347"/>
      <c r="T21" s="347"/>
      <c r="U21" s="347"/>
      <c r="V21" s="347"/>
      <c r="W21" s="347"/>
      <c r="X21" s="462"/>
      <c r="Y21" s="463"/>
      <c r="Z21" s="459"/>
    </row>
    <row r="22" spans="2:26" ht="15" customHeight="1" x14ac:dyDescent="0.25">
      <c r="B22" s="347"/>
      <c r="C22" s="347"/>
      <c r="D22" s="347"/>
      <c r="E22" s="347"/>
      <c r="F22" s="347"/>
      <c r="G22" s="347"/>
      <c r="H22" s="347"/>
      <c r="I22" s="347"/>
      <c r="J22" s="372"/>
      <c r="K22" s="796"/>
      <c r="L22" s="797"/>
      <c r="M22" s="347"/>
      <c r="N22" s="798" t="s">
        <v>418</v>
      </c>
      <c r="O22" s="799"/>
      <c r="P22" s="799"/>
      <c r="Q22" s="799"/>
      <c r="R22" s="799"/>
      <c r="S22" s="799"/>
      <c r="T22" s="799"/>
      <c r="U22" s="799"/>
      <c r="V22" s="799"/>
      <c r="W22" s="799"/>
      <c r="X22" s="799"/>
      <c r="Y22" s="463"/>
      <c r="Z22" s="459"/>
    </row>
    <row r="23" spans="2:26" ht="15" customHeight="1" x14ac:dyDescent="0.25">
      <c r="B23" s="347"/>
      <c r="C23" s="347"/>
      <c r="D23" s="347"/>
      <c r="E23" s="347"/>
      <c r="F23" s="347"/>
      <c r="G23" s="347"/>
      <c r="H23" s="347"/>
      <c r="I23" s="347"/>
      <c r="J23" s="372"/>
      <c r="K23" s="563"/>
      <c r="L23" s="563"/>
      <c r="M23" s="347"/>
      <c r="N23" s="799"/>
      <c r="O23" s="799"/>
      <c r="P23" s="799"/>
      <c r="Q23" s="799"/>
      <c r="R23" s="799"/>
      <c r="S23" s="799"/>
      <c r="T23" s="799"/>
      <c r="U23" s="799"/>
      <c r="V23" s="799"/>
      <c r="W23" s="799"/>
      <c r="X23" s="799"/>
      <c r="Y23" s="463"/>
      <c r="Z23" s="459"/>
    </row>
    <row r="24" spans="2:26" ht="15" customHeight="1" x14ac:dyDescent="0.25">
      <c r="B24" s="347"/>
      <c r="C24" s="347"/>
      <c r="D24" s="347"/>
      <c r="E24" s="347"/>
      <c r="F24" s="347"/>
      <c r="G24" s="347"/>
      <c r="H24" s="347"/>
      <c r="I24" s="347"/>
      <c r="J24" s="372"/>
      <c r="K24" s="566"/>
      <c r="L24" s="565"/>
      <c r="M24" s="347"/>
      <c r="N24" s="363" t="s">
        <v>309</v>
      </c>
      <c r="O24" s="347"/>
      <c r="P24" s="347"/>
      <c r="Q24" s="347"/>
      <c r="R24" s="347"/>
      <c r="S24" s="347"/>
      <c r="T24" s="347"/>
      <c r="U24" s="347"/>
      <c r="V24" s="347"/>
      <c r="W24" s="347"/>
      <c r="X24" s="462"/>
      <c r="Y24" s="463"/>
      <c r="Z24" s="459"/>
    </row>
    <row r="25" spans="2:26" ht="15" customHeight="1" x14ac:dyDescent="0.25">
      <c r="B25" s="347"/>
      <c r="C25" s="347"/>
      <c r="D25" s="347"/>
      <c r="E25" s="347"/>
      <c r="F25" s="347"/>
      <c r="G25" s="347"/>
      <c r="H25" s="347"/>
      <c r="I25" s="347"/>
      <c r="J25" s="372"/>
      <c r="K25" s="800" t="s">
        <v>312</v>
      </c>
      <c r="L25" s="801"/>
      <c r="M25" s="347"/>
      <c r="N25" s="363" t="s">
        <v>311</v>
      </c>
      <c r="O25" s="347"/>
      <c r="P25" s="347"/>
      <c r="Q25" s="347"/>
      <c r="R25" s="347"/>
      <c r="S25" s="347"/>
      <c r="T25" s="347"/>
      <c r="U25" s="347"/>
      <c r="V25" s="347"/>
      <c r="W25" s="347"/>
      <c r="X25" s="462"/>
      <c r="Y25" s="463"/>
      <c r="Z25" s="459"/>
    </row>
    <row r="26" spans="2:26" ht="15" customHeight="1" x14ac:dyDescent="0.25">
      <c r="B26" s="347"/>
      <c r="C26" s="347"/>
      <c r="D26" s="347"/>
      <c r="E26" s="347"/>
      <c r="F26" s="347"/>
      <c r="G26" s="347"/>
      <c r="H26" s="347"/>
      <c r="I26" s="347"/>
      <c r="J26" s="372"/>
      <c r="K26" s="802" t="s">
        <v>264</v>
      </c>
      <c r="L26" s="803"/>
      <c r="M26" s="347"/>
      <c r="N26" s="363" t="s">
        <v>265</v>
      </c>
      <c r="O26" s="347"/>
      <c r="P26" s="347"/>
      <c r="Q26" s="347"/>
      <c r="R26" s="347"/>
      <c r="S26" s="347"/>
      <c r="T26" s="347"/>
      <c r="U26" s="347"/>
      <c r="V26" s="347"/>
      <c r="W26" s="347"/>
      <c r="X26" s="462"/>
      <c r="Y26" s="463"/>
      <c r="Z26" s="459"/>
    </row>
    <row r="27" spans="2:26" ht="15" customHeight="1" x14ac:dyDescent="0.25">
      <c r="B27" s="347"/>
      <c r="C27" s="347"/>
      <c r="D27" s="347"/>
      <c r="E27" s="347"/>
      <c r="F27" s="347"/>
      <c r="G27" s="347"/>
      <c r="H27" s="347"/>
      <c r="I27" s="347"/>
      <c r="J27" s="372"/>
      <c r="K27" s="804"/>
      <c r="L27" s="803"/>
      <c r="M27" s="347"/>
      <c r="N27" s="369" t="s">
        <v>313</v>
      </c>
      <c r="O27" s="464"/>
      <c r="P27" s="464"/>
      <c r="Q27" s="464"/>
      <c r="R27" s="464"/>
      <c r="S27" s="464"/>
      <c r="T27" s="464"/>
      <c r="U27" s="464"/>
      <c r="V27" s="464"/>
      <c r="W27" s="462"/>
      <c r="X27" s="462"/>
      <c r="Y27" s="463"/>
      <c r="Z27" s="459"/>
    </row>
    <row r="28" spans="2:26" ht="15" customHeight="1" x14ac:dyDescent="0.25">
      <c r="B28" s="347"/>
      <c r="C28" s="347"/>
      <c r="D28" s="347"/>
      <c r="E28" s="347"/>
      <c r="F28" s="347"/>
      <c r="G28" s="347"/>
      <c r="H28" s="347"/>
      <c r="I28" s="347"/>
      <c r="J28" s="372"/>
      <c r="K28" s="805"/>
      <c r="L28" s="806"/>
      <c r="M28" s="347"/>
      <c r="N28" s="807" t="s">
        <v>377</v>
      </c>
      <c r="O28" s="799"/>
      <c r="P28" s="799"/>
      <c r="Q28" s="799"/>
      <c r="R28" s="799"/>
      <c r="S28" s="799"/>
      <c r="T28" s="799"/>
      <c r="U28" s="799"/>
      <c r="V28" s="799"/>
      <c r="W28" s="799"/>
      <c r="X28" s="799"/>
      <c r="Y28" s="463"/>
      <c r="Z28" s="459"/>
    </row>
    <row r="29" spans="2:26" ht="20.25" customHeight="1" thickBot="1" x14ac:dyDescent="0.3">
      <c r="B29" s="347"/>
      <c r="C29" s="347"/>
      <c r="D29" s="347"/>
      <c r="E29" s="347"/>
      <c r="F29" s="347"/>
      <c r="G29" s="347"/>
      <c r="H29" s="347"/>
      <c r="I29" s="347"/>
      <c r="J29" s="373"/>
      <c r="K29" s="374"/>
      <c r="L29" s="374"/>
      <c r="M29" s="374"/>
      <c r="N29" s="808"/>
      <c r="O29" s="808"/>
      <c r="P29" s="808"/>
      <c r="Q29" s="808"/>
      <c r="R29" s="808"/>
      <c r="S29" s="808"/>
      <c r="T29" s="808"/>
      <c r="U29" s="808"/>
      <c r="V29" s="808"/>
      <c r="W29" s="808"/>
      <c r="X29" s="808"/>
      <c r="Y29" s="465"/>
      <c r="Z29" s="459"/>
    </row>
    <row r="30" spans="2:26" ht="15" customHeight="1" thickTop="1" x14ac:dyDescent="0.25">
      <c r="B30" s="347"/>
      <c r="C30" s="347"/>
      <c r="D30" s="347"/>
      <c r="E30" s="347"/>
      <c r="F30" s="347"/>
      <c r="G30" s="347"/>
      <c r="H30" s="347"/>
      <c r="I30" s="347"/>
      <c r="J30" s="347"/>
      <c r="K30" s="347"/>
      <c r="L30" s="347"/>
      <c r="M30" s="347"/>
      <c r="N30" s="347"/>
      <c r="O30" s="347"/>
      <c r="P30" s="347"/>
      <c r="Q30" s="347"/>
      <c r="R30" s="347"/>
      <c r="S30" s="347"/>
      <c r="T30" s="347"/>
      <c r="U30" s="347"/>
      <c r="V30" s="347"/>
      <c r="W30" s="347"/>
      <c r="X30" s="458"/>
      <c r="Y30" s="458"/>
      <c r="Z30" s="459"/>
    </row>
    <row r="31" spans="2:26" ht="25.15" customHeight="1" x14ac:dyDescent="0.2">
      <c r="B31" s="719" t="s">
        <v>67</v>
      </c>
      <c r="C31" s="720"/>
      <c r="D31" s="720"/>
      <c r="E31" s="720"/>
      <c r="F31" s="720"/>
      <c r="G31" s="720"/>
      <c r="H31" s="720"/>
      <c r="I31" s="347"/>
      <c r="J31" s="347"/>
      <c r="K31" s="347"/>
      <c r="L31" s="347"/>
      <c r="M31" s="347"/>
      <c r="N31" s="347"/>
      <c r="O31" s="347"/>
      <c r="P31" s="347"/>
      <c r="Q31" s="347"/>
      <c r="R31" s="347"/>
      <c r="S31" s="347"/>
      <c r="T31" s="347"/>
      <c r="U31" s="347"/>
      <c r="V31" s="347"/>
      <c r="W31" s="348"/>
      <c r="X31" s="348"/>
      <c r="Y31" s="348"/>
      <c r="Z31" s="348"/>
    </row>
    <row r="32" spans="2:26" ht="15" customHeight="1" x14ac:dyDescent="0.2">
      <c r="B32" s="466" t="s">
        <v>270</v>
      </c>
      <c r="C32" s="467"/>
      <c r="D32" s="467"/>
      <c r="E32" s="467"/>
      <c r="F32" s="467"/>
      <c r="G32" s="467"/>
      <c r="H32" s="467"/>
      <c r="I32" s="347"/>
      <c r="J32" s="347"/>
      <c r="K32" s="347"/>
      <c r="L32" s="347"/>
      <c r="M32" s="347"/>
      <c r="N32" s="347"/>
      <c r="O32" s="347"/>
      <c r="P32" s="347"/>
      <c r="Q32" s="347"/>
      <c r="R32" s="347"/>
      <c r="S32" s="347"/>
      <c r="T32" s="347"/>
      <c r="U32" s="347"/>
      <c r="V32" s="347"/>
      <c r="W32" s="348"/>
      <c r="X32" s="348"/>
      <c r="Y32" s="348"/>
      <c r="Z32" s="348"/>
    </row>
    <row r="33" spans="1:35" ht="15" customHeight="1" x14ac:dyDescent="0.2">
      <c r="B33" s="466"/>
      <c r="C33" s="467"/>
      <c r="D33" s="467"/>
      <c r="E33" s="467"/>
      <c r="F33" s="467"/>
      <c r="G33" s="467"/>
      <c r="H33" s="467"/>
      <c r="I33" s="347"/>
      <c r="J33" s="347"/>
      <c r="K33" s="347"/>
      <c r="L33" s="347"/>
      <c r="M33" s="347"/>
      <c r="N33" s="347"/>
      <c r="O33" s="347"/>
      <c r="P33" s="347"/>
      <c r="Q33" s="347"/>
      <c r="R33" s="347"/>
      <c r="S33" s="347"/>
      <c r="T33" s="347"/>
      <c r="U33" s="347"/>
      <c r="V33" s="347"/>
      <c r="W33" s="348"/>
      <c r="X33" s="348"/>
      <c r="Y33" s="348"/>
      <c r="Z33" s="348"/>
    </row>
    <row r="34" spans="1:35" s="30" customFormat="1" ht="25.35" customHeight="1" x14ac:dyDescent="0.2">
      <c r="A34" s="346"/>
      <c r="B34" s="670" t="s">
        <v>266</v>
      </c>
      <c r="C34" s="671"/>
      <c r="D34" s="671"/>
      <c r="E34" s="671"/>
      <c r="F34" s="671"/>
      <c r="G34" s="671"/>
      <c r="H34" s="671"/>
      <c r="I34" s="671"/>
      <c r="J34" s="671"/>
      <c r="K34" s="671"/>
      <c r="L34" s="671"/>
      <c r="M34" s="671"/>
      <c r="N34" s="671"/>
      <c r="O34" s="671"/>
      <c r="P34" s="671"/>
      <c r="Q34" s="671"/>
      <c r="R34" s="671"/>
      <c r="S34" s="671"/>
      <c r="T34" s="671"/>
      <c r="U34" s="671"/>
      <c r="V34" s="671"/>
      <c r="W34" s="671"/>
      <c r="X34" s="671"/>
      <c r="Y34" s="671"/>
      <c r="Z34" s="362"/>
      <c r="AD34" s="34"/>
    </row>
    <row r="35" spans="1:35" s="30" customFormat="1" ht="15" customHeight="1" x14ac:dyDescent="0.2">
      <c r="A35" s="346"/>
      <c r="B35" s="459"/>
      <c r="C35" s="459"/>
      <c r="D35" s="459"/>
      <c r="E35" s="459"/>
      <c r="F35" s="459"/>
      <c r="G35" s="459"/>
      <c r="H35" s="459"/>
      <c r="I35" s="459"/>
      <c r="J35" s="459"/>
      <c r="K35" s="459"/>
      <c r="L35" s="459"/>
      <c r="M35" s="459"/>
      <c r="N35" s="459"/>
      <c r="O35" s="459"/>
      <c r="P35" s="459"/>
      <c r="Q35" s="459"/>
      <c r="R35" s="459"/>
      <c r="S35" s="459"/>
      <c r="T35" s="459"/>
      <c r="U35" s="459"/>
      <c r="V35" s="459"/>
      <c r="W35" s="459"/>
      <c r="X35" s="459"/>
      <c r="Y35" s="459"/>
      <c r="Z35" s="459"/>
      <c r="AD35" s="34"/>
    </row>
    <row r="36" spans="1:35" ht="30" customHeight="1" x14ac:dyDescent="0.2">
      <c r="A36" s="20"/>
      <c r="B36" s="347"/>
      <c r="C36" s="347"/>
      <c r="D36" s="347"/>
      <c r="E36" s="347"/>
      <c r="F36" s="661" t="s">
        <v>269</v>
      </c>
      <c r="G36" s="680"/>
      <c r="H36" s="680"/>
      <c r="I36" s="686"/>
      <c r="J36" s="681"/>
      <c r="K36" s="687"/>
      <c r="L36" s="687"/>
      <c r="M36" s="687"/>
      <c r="N36" s="687"/>
      <c r="O36" s="687"/>
      <c r="P36" s="687"/>
      <c r="Q36" s="687"/>
      <c r="R36" s="687"/>
      <c r="S36" s="687"/>
      <c r="T36" s="687"/>
      <c r="U36" s="687"/>
      <c r="V36" s="687"/>
      <c r="W36" s="687"/>
      <c r="X36" s="687"/>
      <c r="Y36" s="688"/>
      <c r="Z36" s="459"/>
      <c r="AD36" s="6"/>
    </row>
    <row r="37" spans="1:35" ht="5.0999999999999996" customHeight="1" x14ac:dyDescent="0.2">
      <c r="A37" s="20"/>
      <c r="B37" s="358"/>
      <c r="C37" s="358"/>
      <c r="D37" s="358"/>
      <c r="E37" s="358"/>
      <c r="F37" s="358"/>
      <c r="G37" s="358"/>
      <c r="H37" s="358"/>
      <c r="I37" s="358"/>
      <c r="J37" s="354"/>
      <c r="K37" s="354"/>
      <c r="L37" s="354"/>
      <c r="M37" s="354"/>
      <c r="N37" s="354"/>
      <c r="O37" s="354"/>
      <c r="P37" s="354"/>
      <c r="Q37" s="354"/>
      <c r="R37" s="354"/>
      <c r="S37" s="354"/>
      <c r="T37" s="354"/>
      <c r="U37" s="354"/>
      <c r="V37" s="354"/>
      <c r="W37" s="354"/>
      <c r="X37" s="354"/>
      <c r="Y37" s="354"/>
      <c r="Z37" s="459"/>
      <c r="AA37" s="27"/>
      <c r="AB37" s="27"/>
      <c r="AC37" s="27"/>
      <c r="AD37" s="27"/>
      <c r="AE37" s="27"/>
      <c r="AF37" s="27"/>
      <c r="AG37" s="27"/>
    </row>
    <row r="38" spans="1:35" ht="30" customHeight="1" x14ac:dyDescent="0.2">
      <c r="A38" s="20"/>
      <c r="B38" s="724"/>
      <c r="C38" s="725"/>
      <c r="D38" s="725"/>
      <c r="E38" s="726"/>
      <c r="F38" s="661" t="s">
        <v>378</v>
      </c>
      <c r="G38" s="662"/>
      <c r="H38" s="662"/>
      <c r="I38" s="662"/>
      <c r="J38" s="681"/>
      <c r="K38" s="687"/>
      <c r="L38" s="687"/>
      <c r="M38" s="687"/>
      <c r="N38" s="687"/>
      <c r="O38" s="687"/>
      <c r="P38" s="687"/>
      <c r="Q38" s="687"/>
      <c r="R38" s="687"/>
      <c r="S38" s="687"/>
      <c r="T38" s="687"/>
      <c r="U38" s="687"/>
      <c r="V38" s="687"/>
      <c r="W38" s="687"/>
      <c r="X38" s="687"/>
      <c r="Y38" s="688"/>
      <c r="Z38" s="459"/>
      <c r="AB38" s="568"/>
      <c r="AD38" s="6"/>
    </row>
    <row r="39" spans="1:35" ht="5.0999999999999996" customHeight="1" x14ac:dyDescent="0.2">
      <c r="A39" s="20"/>
      <c r="B39" s="359"/>
      <c r="C39" s="359"/>
      <c r="D39" s="359"/>
      <c r="E39" s="359"/>
      <c r="F39" s="359"/>
      <c r="G39" s="359"/>
      <c r="H39" s="359"/>
      <c r="I39" s="359"/>
      <c r="J39" s="354"/>
      <c r="K39" s="354"/>
      <c r="L39" s="354"/>
      <c r="M39" s="354"/>
      <c r="N39" s="354"/>
      <c r="O39" s="354"/>
      <c r="P39" s="354"/>
      <c r="Q39" s="354"/>
      <c r="R39" s="354"/>
      <c r="S39" s="354"/>
      <c r="T39" s="354"/>
      <c r="U39" s="354"/>
      <c r="V39" s="354"/>
      <c r="W39" s="354"/>
      <c r="X39" s="354"/>
      <c r="Y39" s="354"/>
      <c r="Z39" s="459"/>
      <c r="AB39" s="568"/>
      <c r="AD39" s="6"/>
    </row>
    <row r="40" spans="1:35" ht="24.95" customHeight="1" x14ac:dyDescent="0.2">
      <c r="A40" s="20"/>
      <c r="B40" s="724"/>
      <c r="C40" s="726"/>
      <c r="D40" s="726"/>
      <c r="E40" s="726"/>
      <c r="F40" s="661" t="s">
        <v>86</v>
      </c>
      <c r="G40" s="662"/>
      <c r="H40" s="662"/>
      <c r="I40" s="662"/>
      <c r="J40" s="681"/>
      <c r="K40" s="687"/>
      <c r="L40" s="687"/>
      <c r="M40" s="687"/>
      <c r="N40" s="687"/>
      <c r="O40" s="687"/>
      <c r="P40" s="687"/>
      <c r="Q40" s="687"/>
      <c r="R40" s="687"/>
      <c r="S40" s="687"/>
      <c r="T40" s="687"/>
      <c r="U40" s="687"/>
      <c r="V40" s="687"/>
      <c r="W40" s="687"/>
      <c r="X40" s="687"/>
      <c r="Y40" s="688"/>
      <c r="Z40" s="459"/>
      <c r="AB40" s="568"/>
      <c r="AD40" s="6"/>
    </row>
    <row r="41" spans="1:35" ht="5.0999999999999996" customHeight="1" x14ac:dyDescent="0.2">
      <c r="A41" s="20"/>
      <c r="B41" s="360"/>
      <c r="C41" s="360"/>
      <c r="D41" s="360"/>
      <c r="E41" s="360"/>
      <c r="F41" s="360"/>
      <c r="G41" s="360"/>
      <c r="H41" s="360"/>
      <c r="I41" s="360"/>
      <c r="J41" s="355"/>
      <c r="K41" s="355"/>
      <c r="L41" s="355"/>
      <c r="M41" s="355"/>
      <c r="N41" s="355"/>
      <c r="O41" s="355"/>
      <c r="P41" s="355"/>
      <c r="Q41" s="355"/>
      <c r="R41" s="355"/>
      <c r="S41" s="355"/>
      <c r="T41" s="355"/>
      <c r="U41" s="355"/>
      <c r="V41" s="355"/>
      <c r="W41" s="355"/>
      <c r="X41" s="355"/>
      <c r="Y41" s="355"/>
      <c r="Z41" s="459"/>
      <c r="AA41" s="257"/>
      <c r="AB41" s="569"/>
      <c r="AC41" s="257"/>
      <c r="AD41" s="257"/>
      <c r="AE41" s="257"/>
      <c r="AF41" s="257"/>
      <c r="AG41" s="257"/>
      <c r="AH41" s="257"/>
      <c r="AI41" s="257"/>
    </row>
    <row r="42" spans="1:35" ht="24.95" customHeight="1" x14ac:dyDescent="0.2">
      <c r="A42" s="20"/>
      <c r="B42" s="724"/>
      <c r="C42" s="726"/>
      <c r="D42" s="726"/>
      <c r="E42" s="726"/>
      <c r="F42" s="724" t="s">
        <v>87</v>
      </c>
      <c r="G42" s="726"/>
      <c r="H42" s="726"/>
      <c r="I42" s="726"/>
      <c r="J42" s="716"/>
      <c r="K42" s="717"/>
      <c r="L42" s="717"/>
      <c r="M42" s="717"/>
      <c r="N42" s="717"/>
      <c r="O42" s="717"/>
      <c r="P42" s="717"/>
      <c r="Q42" s="717"/>
      <c r="R42" s="717"/>
      <c r="S42" s="717"/>
      <c r="T42" s="717"/>
      <c r="U42" s="717"/>
      <c r="V42" s="717"/>
      <c r="W42" s="717"/>
      <c r="X42" s="717"/>
      <c r="Y42" s="718"/>
      <c r="Z42" s="459"/>
      <c r="AA42" s="468"/>
      <c r="AB42" s="567"/>
      <c r="AC42" s="468"/>
      <c r="AD42" s="468"/>
      <c r="AE42" s="468"/>
      <c r="AF42" s="468"/>
      <c r="AG42" s="468"/>
      <c r="AH42" s="468"/>
    </row>
    <row r="43" spans="1:35" ht="5.0999999999999996" customHeight="1" x14ac:dyDescent="0.2">
      <c r="A43" s="20"/>
      <c r="B43" s="360"/>
      <c r="C43" s="360"/>
      <c r="D43" s="360"/>
      <c r="E43" s="360"/>
      <c r="F43" s="360"/>
      <c r="G43" s="360"/>
      <c r="H43" s="361"/>
      <c r="I43" s="361"/>
      <c r="J43" s="355"/>
      <c r="K43" s="355"/>
      <c r="L43" s="355"/>
      <c r="M43" s="355"/>
      <c r="N43" s="355"/>
      <c r="O43" s="355"/>
      <c r="P43" s="355"/>
      <c r="Q43" s="355"/>
      <c r="R43" s="355"/>
      <c r="S43" s="355"/>
      <c r="T43" s="355"/>
      <c r="U43" s="355"/>
      <c r="V43" s="355"/>
      <c r="W43" s="355"/>
      <c r="X43" s="355"/>
      <c r="Y43" s="355"/>
      <c r="Z43" s="459"/>
      <c r="AB43" s="568"/>
      <c r="AD43" s="6"/>
    </row>
    <row r="44" spans="1:35" ht="30" customHeight="1" x14ac:dyDescent="0.2">
      <c r="A44" s="20"/>
      <c r="B44" s="724"/>
      <c r="C44" s="726"/>
      <c r="D44" s="726"/>
      <c r="E44" s="726"/>
      <c r="F44" s="724" t="s">
        <v>88</v>
      </c>
      <c r="G44" s="726"/>
      <c r="H44" s="726"/>
      <c r="I44" s="726"/>
      <c r="J44" s="716"/>
      <c r="K44" s="717"/>
      <c r="L44" s="717"/>
      <c r="M44" s="717"/>
      <c r="N44" s="717"/>
      <c r="O44" s="717"/>
      <c r="P44" s="717"/>
      <c r="Q44" s="717"/>
      <c r="R44" s="717"/>
      <c r="S44" s="717"/>
      <c r="T44" s="717"/>
      <c r="U44" s="717"/>
      <c r="V44" s="717"/>
      <c r="W44" s="717"/>
      <c r="X44" s="717"/>
      <c r="Y44" s="718"/>
      <c r="Z44" s="459"/>
      <c r="AB44" s="568"/>
      <c r="AD44" s="6"/>
    </row>
    <row r="45" spans="1:35" ht="10.5" customHeight="1" x14ac:dyDescent="0.2">
      <c r="A45" s="20"/>
      <c r="B45" s="352"/>
      <c r="C45" s="352"/>
      <c r="D45" s="352"/>
      <c r="E45" s="352"/>
      <c r="F45" s="352"/>
      <c r="G45" s="351"/>
      <c r="H45" s="351"/>
      <c r="I45" s="351"/>
      <c r="J45" s="351"/>
      <c r="K45" s="351"/>
      <c r="L45" s="351"/>
      <c r="M45" s="351"/>
      <c r="N45" s="351"/>
      <c r="O45" s="351"/>
      <c r="P45" s="469"/>
      <c r="Q45" s="469"/>
      <c r="R45" s="351"/>
      <c r="S45" s="351"/>
      <c r="T45" s="351"/>
      <c r="U45" s="351"/>
      <c r="V45" s="351"/>
      <c r="W45" s="351"/>
      <c r="X45" s="351"/>
      <c r="Y45" s="351"/>
      <c r="Z45" s="459"/>
      <c r="AD45" s="6"/>
    </row>
    <row r="46" spans="1:35" ht="30.75" customHeight="1" x14ac:dyDescent="0.2">
      <c r="A46" s="20"/>
      <c r="B46" s="352"/>
      <c r="C46" s="352"/>
      <c r="D46" s="352"/>
      <c r="E46" s="352"/>
      <c r="F46" s="352"/>
      <c r="G46" s="352"/>
      <c r="H46" s="352"/>
      <c r="I46" s="724" t="s">
        <v>273</v>
      </c>
      <c r="J46" s="726"/>
      <c r="K46" s="726"/>
      <c r="L46" s="726"/>
      <c r="M46" s="736"/>
      <c r="N46" s="737"/>
      <c r="O46" s="738"/>
      <c r="P46" s="738"/>
      <c r="Q46" s="738"/>
      <c r="R46" s="739"/>
      <c r="S46" s="740" t="s">
        <v>267</v>
      </c>
      <c r="T46" s="741"/>
      <c r="U46" s="737"/>
      <c r="V46" s="738"/>
      <c r="W46" s="738"/>
      <c r="X46" s="738"/>
      <c r="Y46" s="739"/>
      <c r="Z46" s="459"/>
      <c r="AD46" s="6"/>
    </row>
    <row r="47" spans="1:35" ht="15" customHeight="1" x14ac:dyDescent="0.2">
      <c r="A47" s="20"/>
      <c r="B47" s="352"/>
      <c r="C47" s="352"/>
      <c r="D47" s="352"/>
      <c r="E47" s="352"/>
      <c r="F47" s="352"/>
      <c r="G47" s="352"/>
      <c r="H47" s="352"/>
      <c r="I47" s="352"/>
      <c r="J47" s="352"/>
      <c r="K47" s="352"/>
      <c r="L47" s="352"/>
      <c r="M47" s="352"/>
      <c r="N47" s="352"/>
      <c r="O47" s="352"/>
      <c r="P47" s="352"/>
      <c r="Q47" s="352"/>
      <c r="R47" s="352"/>
      <c r="S47" s="352"/>
      <c r="T47" s="352"/>
      <c r="U47" s="352"/>
      <c r="V47" s="352"/>
      <c r="W47" s="352"/>
      <c r="X47" s="352"/>
      <c r="Y47" s="352"/>
      <c r="Z47" s="352"/>
      <c r="AD47" s="6"/>
    </row>
    <row r="48" spans="1:35" s="364" customFormat="1" ht="25.35" customHeight="1" x14ac:dyDescent="0.2">
      <c r="A48" s="365"/>
      <c r="B48" s="670" t="s">
        <v>274</v>
      </c>
      <c r="C48" s="671"/>
      <c r="D48" s="671"/>
      <c r="E48" s="671"/>
      <c r="F48" s="671"/>
      <c r="G48" s="671"/>
      <c r="H48" s="671"/>
      <c r="I48" s="671"/>
      <c r="J48" s="671"/>
      <c r="K48" s="671"/>
      <c r="L48" s="671"/>
      <c r="M48" s="671"/>
      <c r="N48" s="671"/>
      <c r="O48" s="671"/>
      <c r="P48" s="671"/>
      <c r="Q48" s="671"/>
      <c r="R48" s="671"/>
      <c r="S48" s="671"/>
      <c r="T48" s="671"/>
      <c r="U48" s="671"/>
      <c r="V48" s="671"/>
      <c r="W48" s="671"/>
      <c r="X48" s="671"/>
      <c r="Y48" s="671"/>
      <c r="Z48" s="470"/>
    </row>
    <row r="49" spans="1:30" ht="15" customHeight="1" x14ac:dyDescent="0.2">
      <c r="A49" s="20"/>
      <c r="B49" s="352"/>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D49" s="6"/>
    </row>
    <row r="50" spans="1:30" ht="24.95" customHeight="1" x14ac:dyDescent="0.2">
      <c r="B50" s="767" t="s">
        <v>275</v>
      </c>
      <c r="C50" s="767"/>
      <c r="D50" s="767"/>
      <c r="E50" s="767"/>
      <c r="F50" s="767"/>
      <c r="G50" s="767"/>
      <c r="H50" s="767"/>
      <c r="I50" s="768"/>
      <c r="J50" s="681"/>
      <c r="K50" s="682"/>
      <c r="L50" s="682"/>
      <c r="M50" s="683"/>
      <c r="N50" s="471"/>
      <c r="O50" s="347"/>
      <c r="P50" s="347"/>
      <c r="Q50" s="347"/>
      <c r="R50" s="347"/>
      <c r="S50" s="347"/>
      <c r="T50" s="347"/>
      <c r="U50" s="347"/>
      <c r="V50" s="347"/>
      <c r="W50" s="347"/>
      <c r="X50" s="347"/>
      <c r="Y50" s="347"/>
      <c r="Z50" s="347"/>
    </row>
    <row r="51" spans="1:30" ht="5.0999999999999996" customHeight="1" x14ac:dyDescent="0.2">
      <c r="B51" s="376"/>
      <c r="C51" s="376"/>
      <c r="D51" s="376"/>
      <c r="E51" s="376"/>
      <c r="F51" s="376"/>
      <c r="G51" s="376"/>
      <c r="H51" s="376"/>
      <c r="I51" s="347"/>
      <c r="J51" s="347"/>
      <c r="K51" s="347"/>
      <c r="L51" s="347"/>
      <c r="M51" s="347"/>
      <c r="N51" s="347"/>
      <c r="O51" s="347"/>
      <c r="P51" s="347"/>
      <c r="Q51" s="347"/>
      <c r="R51" s="347"/>
      <c r="S51" s="347"/>
      <c r="T51" s="347"/>
      <c r="U51" s="347"/>
      <c r="V51" s="347"/>
      <c r="W51" s="347"/>
      <c r="X51" s="347"/>
      <c r="Y51" s="347"/>
      <c r="Z51" s="347"/>
    </row>
    <row r="52" spans="1:30" ht="24.95" customHeight="1" x14ac:dyDescent="0.2">
      <c r="B52" s="767" t="s">
        <v>272</v>
      </c>
      <c r="C52" s="767"/>
      <c r="D52" s="767"/>
      <c r="E52" s="767"/>
      <c r="F52" s="767"/>
      <c r="G52" s="767"/>
      <c r="H52" s="767"/>
      <c r="I52" s="768"/>
      <c r="J52" s="769"/>
      <c r="K52" s="770"/>
      <c r="L52" s="770"/>
      <c r="M52" s="771"/>
      <c r="N52" s="471"/>
      <c r="O52" s="347"/>
      <c r="P52" s="347"/>
      <c r="Q52" s="347"/>
      <c r="R52" s="347"/>
      <c r="S52" s="347"/>
      <c r="T52" s="347"/>
      <c r="U52" s="347"/>
      <c r="V52" s="347"/>
      <c r="W52" s="347"/>
      <c r="X52" s="347"/>
      <c r="Y52" s="347"/>
      <c r="Z52" s="347"/>
    </row>
    <row r="53" spans="1:30" ht="5.0999999999999996" customHeight="1" x14ac:dyDescent="0.2">
      <c r="B53" s="376"/>
      <c r="C53" s="376"/>
      <c r="D53" s="376"/>
      <c r="E53" s="376"/>
      <c r="F53" s="376"/>
      <c r="G53" s="376"/>
      <c r="H53" s="347"/>
      <c r="I53" s="347"/>
      <c r="J53" s="347"/>
      <c r="K53" s="347"/>
      <c r="L53" s="347"/>
      <c r="M53" s="347"/>
      <c r="N53" s="347"/>
      <c r="O53" s="347"/>
      <c r="P53" s="347"/>
      <c r="Q53" s="347"/>
      <c r="R53" s="347"/>
      <c r="S53" s="347"/>
      <c r="T53" s="347"/>
      <c r="U53" s="347"/>
      <c r="V53" s="347"/>
      <c r="W53" s="347"/>
      <c r="X53" s="347"/>
      <c r="Y53" s="347"/>
      <c r="Z53" s="347"/>
    </row>
    <row r="54" spans="1:30" ht="24.95" customHeight="1" x14ac:dyDescent="0.2">
      <c r="B54" s="772" t="s">
        <v>271</v>
      </c>
      <c r="C54" s="772"/>
      <c r="D54" s="772"/>
      <c r="E54" s="772"/>
      <c r="F54" s="772"/>
      <c r="G54" s="772"/>
      <c r="H54" s="772"/>
      <c r="I54" s="772"/>
      <c r="J54" s="773"/>
      <c r="K54" s="774"/>
      <c r="L54" s="774"/>
      <c r="M54" s="774"/>
      <c r="N54" s="775" t="s">
        <v>267</v>
      </c>
      <c r="O54" s="776"/>
      <c r="P54" s="773"/>
      <c r="Q54" s="774"/>
      <c r="R54" s="774"/>
      <c r="S54" s="774"/>
      <c r="T54" s="777"/>
      <c r="U54" s="347"/>
      <c r="V54" s="347"/>
      <c r="W54" s="347"/>
      <c r="X54" s="347"/>
      <c r="Y54" s="347"/>
      <c r="Z54" s="347"/>
    </row>
    <row r="55" spans="1:30" ht="15" customHeight="1" thickBot="1" x14ac:dyDescent="0.25">
      <c r="B55" s="377"/>
      <c r="C55" s="377"/>
      <c r="D55" s="377"/>
      <c r="E55" s="377"/>
      <c r="F55" s="377"/>
      <c r="G55" s="377"/>
      <c r="H55" s="377"/>
      <c r="I55" s="377"/>
      <c r="J55" s="377"/>
      <c r="K55" s="377"/>
      <c r="L55" s="377"/>
      <c r="M55" s="377"/>
      <c r="N55" s="377"/>
      <c r="O55" s="377"/>
      <c r="P55" s="377"/>
      <c r="Q55" s="377"/>
      <c r="R55" s="377"/>
      <c r="S55" s="377"/>
      <c r="T55" s="377"/>
      <c r="U55" s="377"/>
      <c r="V55" s="347"/>
      <c r="W55" s="347"/>
      <c r="X55" s="347"/>
      <c r="Y55" s="347"/>
      <c r="Z55" s="347"/>
    </row>
    <row r="56" spans="1:30" ht="14.1" customHeight="1" thickTop="1" x14ac:dyDescent="0.2">
      <c r="A56" s="20"/>
      <c r="B56" s="356"/>
      <c r="C56" s="754" t="s">
        <v>65</v>
      </c>
      <c r="D56" s="778"/>
      <c r="E56" s="778"/>
      <c r="F56" s="778"/>
      <c r="G56" s="778"/>
      <c r="H56" s="778"/>
      <c r="I56" s="778"/>
      <c r="J56" s="778"/>
      <c r="K56" s="778"/>
      <c r="L56" s="778"/>
      <c r="M56" s="778"/>
      <c r="N56" s="778"/>
      <c r="O56" s="778"/>
      <c r="P56" s="752" t="str">
        <f>IFERROR('6a. Seznam dokazil '!AT251,"")</f>
        <v/>
      </c>
      <c r="Q56" s="753"/>
      <c r="R56" s="753"/>
      <c r="S56" s="727" t="str">
        <f>IFERROR('6a. Seznam dokazil '!AW278,"")</f>
        <v/>
      </c>
      <c r="T56" s="728"/>
      <c r="U56" s="728"/>
      <c r="V56" s="728"/>
      <c r="W56" s="728"/>
      <c r="X56" s="728"/>
      <c r="Y56" s="729"/>
      <c r="Z56" s="357"/>
      <c r="AA56" s="344"/>
      <c r="AD56" s="6"/>
    </row>
    <row r="57" spans="1:30" ht="10.5" customHeight="1" x14ac:dyDescent="0.2">
      <c r="A57" s="20"/>
      <c r="B57" s="356"/>
      <c r="C57" s="779" t="s">
        <v>59</v>
      </c>
      <c r="D57" s="780"/>
      <c r="E57" s="780"/>
      <c r="F57" s="780"/>
      <c r="G57" s="780"/>
      <c r="H57" s="780"/>
      <c r="I57" s="780"/>
      <c r="J57" s="780"/>
      <c r="K57" s="780"/>
      <c r="L57" s="780"/>
      <c r="M57" s="780"/>
      <c r="N57" s="780"/>
      <c r="O57" s="780"/>
      <c r="P57" s="709"/>
      <c r="Q57" s="709"/>
      <c r="R57" s="709"/>
      <c r="S57" s="730"/>
      <c r="T57" s="731"/>
      <c r="U57" s="731"/>
      <c r="V57" s="731"/>
      <c r="W57" s="731"/>
      <c r="X57" s="731"/>
      <c r="Y57" s="732"/>
      <c r="Z57" s="357"/>
      <c r="AA57" s="344"/>
      <c r="AD57" s="6"/>
    </row>
    <row r="58" spans="1:30" ht="14.1" customHeight="1" x14ac:dyDescent="0.2">
      <c r="A58" s="20"/>
      <c r="B58" s="356"/>
      <c r="C58" s="781" t="s">
        <v>233</v>
      </c>
      <c r="D58" s="782"/>
      <c r="E58" s="782"/>
      <c r="F58" s="782"/>
      <c r="G58" s="782"/>
      <c r="H58" s="782"/>
      <c r="I58" s="782"/>
      <c r="J58" s="782"/>
      <c r="K58" s="782"/>
      <c r="L58" s="782"/>
      <c r="M58" s="782"/>
      <c r="N58" s="782"/>
      <c r="O58" s="783"/>
      <c r="P58" s="708" t="str">
        <f>IFERROR('6a. Seznam dokazil '!AT259,"")</f>
        <v/>
      </c>
      <c r="Q58" s="709"/>
      <c r="R58" s="709"/>
      <c r="S58" s="691" t="str">
        <f>IFERROR('6a. Seznam dokazil '!AW279,"")</f>
        <v/>
      </c>
      <c r="T58" s="692"/>
      <c r="U58" s="692"/>
      <c r="V58" s="692"/>
      <c r="W58" s="692"/>
      <c r="X58" s="692"/>
      <c r="Y58" s="693"/>
      <c r="Z58" s="357"/>
      <c r="AA58" s="44"/>
      <c r="AD58" s="6"/>
    </row>
    <row r="59" spans="1:30" ht="11.1" customHeight="1" x14ac:dyDescent="0.2">
      <c r="A59" s="20"/>
      <c r="B59" s="356"/>
      <c r="C59" s="784"/>
      <c r="D59" s="785"/>
      <c r="E59" s="785"/>
      <c r="F59" s="785"/>
      <c r="G59" s="785"/>
      <c r="H59" s="785"/>
      <c r="I59" s="785"/>
      <c r="J59" s="785"/>
      <c r="K59" s="785"/>
      <c r="L59" s="785"/>
      <c r="M59" s="785"/>
      <c r="N59" s="785"/>
      <c r="O59" s="786"/>
      <c r="P59" s="709"/>
      <c r="Q59" s="709"/>
      <c r="R59" s="709"/>
      <c r="S59" s="730"/>
      <c r="T59" s="731"/>
      <c r="U59" s="731"/>
      <c r="V59" s="731"/>
      <c r="W59" s="731"/>
      <c r="X59" s="731"/>
      <c r="Y59" s="732"/>
      <c r="Z59" s="357"/>
      <c r="AA59" s="20"/>
      <c r="AD59" s="6"/>
    </row>
    <row r="60" spans="1:30" ht="14.1" customHeight="1" x14ac:dyDescent="0.2">
      <c r="A60" s="20"/>
      <c r="B60" s="356"/>
      <c r="C60" s="704" t="s">
        <v>234</v>
      </c>
      <c r="D60" s="705"/>
      <c r="E60" s="705"/>
      <c r="F60" s="705"/>
      <c r="G60" s="705"/>
      <c r="H60" s="705"/>
      <c r="I60" s="705"/>
      <c r="J60" s="705"/>
      <c r="K60" s="705"/>
      <c r="L60" s="705"/>
      <c r="M60" s="705"/>
      <c r="N60" s="705"/>
      <c r="O60" s="705"/>
      <c r="P60" s="708" t="str">
        <f>IFERROR('6a. Seznam dokazil '!AT253,"")</f>
        <v/>
      </c>
      <c r="Q60" s="709"/>
      <c r="R60" s="709"/>
      <c r="S60" s="691">
        <f>IFERROR('6a. Seznam dokazil '!AW280,"")</f>
        <v>0</v>
      </c>
      <c r="T60" s="692"/>
      <c r="U60" s="692"/>
      <c r="V60" s="692"/>
      <c r="W60" s="692"/>
      <c r="X60" s="692"/>
      <c r="Y60" s="693"/>
      <c r="Z60" s="357"/>
      <c r="AA60" s="20"/>
      <c r="AD60" s="6"/>
    </row>
    <row r="61" spans="1:30" ht="11.85" customHeight="1" thickBot="1" x14ac:dyDescent="0.25">
      <c r="A61" s="20"/>
      <c r="B61" s="356"/>
      <c r="C61" s="706"/>
      <c r="D61" s="707"/>
      <c r="E61" s="707"/>
      <c r="F61" s="707"/>
      <c r="G61" s="707"/>
      <c r="H61" s="707"/>
      <c r="I61" s="707"/>
      <c r="J61" s="707"/>
      <c r="K61" s="707"/>
      <c r="L61" s="707"/>
      <c r="M61" s="707"/>
      <c r="N61" s="707"/>
      <c r="O61" s="707"/>
      <c r="P61" s="710"/>
      <c r="Q61" s="710"/>
      <c r="R61" s="710"/>
      <c r="S61" s="694"/>
      <c r="T61" s="695"/>
      <c r="U61" s="695"/>
      <c r="V61" s="695"/>
      <c r="W61" s="695"/>
      <c r="X61" s="695"/>
      <c r="Y61" s="696"/>
      <c r="Z61" s="357"/>
      <c r="AA61" s="20"/>
      <c r="AD61" s="6"/>
    </row>
    <row r="62" spans="1:30" ht="5.0999999999999996" customHeight="1" thickTop="1" thickBot="1" x14ac:dyDescent="0.25">
      <c r="A62" s="20"/>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20"/>
      <c r="AD62" s="6"/>
    </row>
    <row r="63" spans="1:30" ht="14.1" customHeight="1" thickTop="1" x14ac:dyDescent="0.2">
      <c r="A63" s="20"/>
      <c r="B63" s="356"/>
      <c r="C63" s="754" t="s">
        <v>66</v>
      </c>
      <c r="D63" s="755"/>
      <c r="E63" s="755"/>
      <c r="F63" s="756"/>
      <c r="G63" s="756"/>
      <c r="H63" s="756"/>
      <c r="I63" s="756"/>
      <c r="J63" s="756"/>
      <c r="K63" s="756"/>
      <c r="L63" s="756"/>
      <c r="M63" s="756"/>
      <c r="N63" s="756"/>
      <c r="O63" s="756"/>
      <c r="P63" s="752" t="str">
        <f>IFERROR('6a. Seznam dokazil '!AT256,"")</f>
        <v/>
      </c>
      <c r="Q63" s="753"/>
      <c r="R63" s="753"/>
      <c r="S63" s="727" t="str">
        <f>IFERROR('6a. Seznam dokazil '!AW277,"")</f>
        <v/>
      </c>
      <c r="T63" s="728"/>
      <c r="U63" s="728"/>
      <c r="V63" s="728"/>
      <c r="W63" s="728"/>
      <c r="X63" s="728"/>
      <c r="Y63" s="729"/>
      <c r="Z63" s="357"/>
      <c r="AA63" s="20"/>
      <c r="AD63" s="6"/>
    </row>
    <row r="64" spans="1:30" ht="10.5" customHeight="1" thickBot="1" x14ac:dyDescent="0.25">
      <c r="A64" s="20"/>
      <c r="B64" s="356"/>
      <c r="C64" s="787"/>
      <c r="D64" s="788"/>
      <c r="E64" s="788"/>
      <c r="F64" s="788"/>
      <c r="G64" s="788"/>
      <c r="H64" s="788"/>
      <c r="I64" s="788"/>
      <c r="J64" s="788"/>
      <c r="K64" s="788"/>
      <c r="L64" s="788"/>
      <c r="M64" s="788"/>
      <c r="N64" s="788"/>
      <c r="O64" s="788"/>
      <c r="P64" s="710"/>
      <c r="Q64" s="710"/>
      <c r="R64" s="710"/>
      <c r="S64" s="694"/>
      <c r="T64" s="695"/>
      <c r="U64" s="695"/>
      <c r="V64" s="695"/>
      <c r="W64" s="695"/>
      <c r="X64" s="695"/>
      <c r="Y64" s="696"/>
      <c r="Z64" s="357"/>
      <c r="AA64" s="20"/>
      <c r="AD64" s="6"/>
    </row>
    <row r="65" spans="1:39" ht="5.0999999999999996" customHeight="1" thickTop="1" thickBot="1" x14ac:dyDescent="0.25">
      <c r="A65" s="20"/>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7"/>
      <c r="AA65" s="20"/>
      <c r="AD65" s="6"/>
    </row>
    <row r="66" spans="1:39" ht="14.1" customHeight="1" thickTop="1" x14ac:dyDescent="0.2">
      <c r="A66" s="20"/>
      <c r="B66" s="356"/>
      <c r="C66" s="754" t="s">
        <v>268</v>
      </c>
      <c r="D66" s="755"/>
      <c r="E66" s="755"/>
      <c r="F66" s="756"/>
      <c r="G66" s="756"/>
      <c r="H66" s="756"/>
      <c r="I66" s="756"/>
      <c r="J66" s="756"/>
      <c r="K66" s="756"/>
      <c r="L66" s="756"/>
      <c r="M66" s="756"/>
      <c r="N66" s="756"/>
      <c r="O66" s="756"/>
      <c r="P66" s="752">
        <v>0.05</v>
      </c>
      <c r="Q66" s="753"/>
      <c r="R66" s="753"/>
      <c r="S66" s="727" t="str">
        <f>IFERROR('6a. Seznam dokazil '!AT285,"")</f>
        <v/>
      </c>
      <c r="T66" s="728"/>
      <c r="U66" s="728"/>
      <c r="V66" s="728"/>
      <c r="W66" s="728"/>
      <c r="X66" s="728"/>
      <c r="Y66" s="729"/>
      <c r="Z66" s="357"/>
      <c r="AA66" s="20"/>
      <c r="AD66" s="6"/>
    </row>
    <row r="67" spans="1:39" ht="10.5" customHeight="1" x14ac:dyDescent="0.2">
      <c r="A67" s="20"/>
      <c r="B67" s="356"/>
      <c r="C67" s="757"/>
      <c r="D67" s="758"/>
      <c r="E67" s="758"/>
      <c r="F67" s="758"/>
      <c r="G67" s="758"/>
      <c r="H67" s="758"/>
      <c r="I67" s="758"/>
      <c r="J67" s="758"/>
      <c r="K67" s="758"/>
      <c r="L67" s="758"/>
      <c r="M67" s="758"/>
      <c r="N67" s="758"/>
      <c r="O67" s="758"/>
      <c r="P67" s="709"/>
      <c r="Q67" s="709"/>
      <c r="R67" s="709"/>
      <c r="S67" s="730"/>
      <c r="T67" s="731"/>
      <c r="U67" s="731"/>
      <c r="V67" s="731"/>
      <c r="W67" s="731"/>
      <c r="X67" s="731"/>
      <c r="Y67" s="732"/>
      <c r="Z67" s="357"/>
      <c r="AA67" s="20"/>
      <c r="AD67" s="6"/>
    </row>
    <row r="68" spans="1:39" ht="14.1" customHeight="1" x14ac:dyDescent="0.2">
      <c r="A68" s="20"/>
      <c r="B68" s="356"/>
      <c r="C68" s="759" t="s">
        <v>167</v>
      </c>
      <c r="D68" s="760"/>
      <c r="E68" s="760"/>
      <c r="F68" s="761"/>
      <c r="G68" s="761"/>
      <c r="H68" s="761"/>
      <c r="I68" s="761"/>
      <c r="J68" s="761"/>
      <c r="K68" s="761"/>
      <c r="L68" s="761"/>
      <c r="M68" s="761"/>
      <c r="N68" s="761"/>
      <c r="O68" s="761"/>
      <c r="P68" s="763">
        <v>0.85</v>
      </c>
      <c r="Q68" s="764"/>
      <c r="R68" s="764"/>
      <c r="S68" s="691" t="str">
        <f>IFERROR('6a. Seznam dokazil '!AV285,"")</f>
        <v/>
      </c>
      <c r="T68" s="692"/>
      <c r="U68" s="692"/>
      <c r="V68" s="692"/>
      <c r="W68" s="692"/>
      <c r="X68" s="692"/>
      <c r="Y68" s="693"/>
      <c r="Z68" s="357"/>
      <c r="AA68" s="345"/>
      <c r="AD68" s="6"/>
    </row>
    <row r="69" spans="1:39" ht="14.1" customHeight="1" x14ac:dyDescent="0.2">
      <c r="A69" s="20"/>
      <c r="B69" s="356"/>
      <c r="C69" s="762"/>
      <c r="D69" s="743"/>
      <c r="E69" s="743"/>
      <c r="F69" s="743"/>
      <c r="G69" s="743"/>
      <c r="H69" s="743"/>
      <c r="I69" s="743"/>
      <c r="J69" s="743"/>
      <c r="K69" s="743"/>
      <c r="L69" s="743"/>
      <c r="M69" s="743"/>
      <c r="N69" s="743"/>
      <c r="O69" s="743"/>
      <c r="P69" s="709"/>
      <c r="Q69" s="709"/>
      <c r="R69" s="709"/>
      <c r="S69" s="730"/>
      <c r="T69" s="731"/>
      <c r="U69" s="731"/>
      <c r="V69" s="731"/>
      <c r="W69" s="731"/>
      <c r="X69" s="731"/>
      <c r="Y69" s="732"/>
      <c r="Z69" s="357"/>
      <c r="AA69" s="345"/>
      <c r="AD69" s="6"/>
    </row>
    <row r="70" spans="1:39" ht="14.1" customHeight="1" x14ac:dyDescent="0.2">
      <c r="A70" s="20"/>
      <c r="B70" s="356"/>
      <c r="C70" s="704" t="s">
        <v>168</v>
      </c>
      <c r="D70" s="705"/>
      <c r="E70" s="705"/>
      <c r="F70" s="705"/>
      <c r="G70" s="705"/>
      <c r="H70" s="705"/>
      <c r="I70" s="705"/>
      <c r="J70" s="705"/>
      <c r="K70" s="705"/>
      <c r="L70" s="705"/>
      <c r="M70" s="705"/>
      <c r="N70" s="705"/>
      <c r="O70" s="705"/>
      <c r="P70" s="708">
        <v>0.15</v>
      </c>
      <c r="Q70" s="709"/>
      <c r="R70" s="709"/>
      <c r="S70" s="691" t="str">
        <f>IFERROR('6a. Seznam dokazil '!AV286,"")</f>
        <v/>
      </c>
      <c r="T70" s="692"/>
      <c r="U70" s="692"/>
      <c r="V70" s="692"/>
      <c r="W70" s="692"/>
      <c r="X70" s="692"/>
      <c r="Y70" s="693"/>
      <c r="Z70" s="357"/>
      <c r="AA70" s="345"/>
      <c r="AD70" s="6"/>
    </row>
    <row r="71" spans="1:39" ht="14.1" customHeight="1" thickBot="1" x14ac:dyDescent="0.25">
      <c r="A71" s="20"/>
      <c r="B71" s="356"/>
      <c r="C71" s="706"/>
      <c r="D71" s="707"/>
      <c r="E71" s="707"/>
      <c r="F71" s="707"/>
      <c r="G71" s="707"/>
      <c r="H71" s="707"/>
      <c r="I71" s="707"/>
      <c r="J71" s="707"/>
      <c r="K71" s="707"/>
      <c r="L71" s="707"/>
      <c r="M71" s="707"/>
      <c r="N71" s="707"/>
      <c r="O71" s="707"/>
      <c r="P71" s="710"/>
      <c r="Q71" s="710"/>
      <c r="R71" s="710"/>
      <c r="S71" s="694"/>
      <c r="T71" s="695"/>
      <c r="U71" s="695"/>
      <c r="V71" s="695"/>
      <c r="W71" s="695"/>
      <c r="X71" s="695"/>
      <c r="Y71" s="696"/>
      <c r="Z71" s="357"/>
      <c r="AA71" s="345"/>
      <c r="AD71" s="6"/>
    </row>
    <row r="72" spans="1:39" ht="5.0999999999999996" customHeight="1" thickTop="1" thickBot="1" x14ac:dyDescent="0.25">
      <c r="A72" s="20"/>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45"/>
      <c r="AD72" s="6"/>
    </row>
    <row r="73" spans="1:39" ht="14.1" customHeight="1" thickTop="1" x14ac:dyDescent="0.2">
      <c r="A73" s="20"/>
      <c r="B73" s="356"/>
      <c r="C73" s="754" t="s">
        <v>166</v>
      </c>
      <c r="D73" s="755"/>
      <c r="E73" s="755"/>
      <c r="F73" s="756"/>
      <c r="G73" s="756"/>
      <c r="H73" s="756"/>
      <c r="I73" s="756"/>
      <c r="J73" s="756"/>
      <c r="K73" s="756"/>
      <c r="L73" s="756"/>
      <c r="M73" s="756"/>
      <c r="N73" s="756"/>
      <c r="O73" s="756"/>
      <c r="P73" s="746" t="str">
        <f>IFERROR('6a. Seznam dokazil '!AT287,"")</f>
        <v/>
      </c>
      <c r="Q73" s="747"/>
      <c r="R73" s="747"/>
      <c r="S73" s="747"/>
      <c r="T73" s="747"/>
      <c r="U73" s="747"/>
      <c r="V73" s="747"/>
      <c r="W73" s="747"/>
      <c r="X73" s="747"/>
      <c r="Y73" s="748"/>
      <c r="Z73" s="357"/>
      <c r="AA73" s="20"/>
      <c r="AD73" s="6"/>
    </row>
    <row r="74" spans="1:39" ht="9.9499999999999993" customHeight="1" x14ac:dyDescent="0.2">
      <c r="A74" s="20"/>
      <c r="B74" s="356"/>
      <c r="C74" s="757"/>
      <c r="D74" s="758"/>
      <c r="E74" s="758"/>
      <c r="F74" s="758"/>
      <c r="G74" s="758"/>
      <c r="H74" s="758"/>
      <c r="I74" s="758"/>
      <c r="J74" s="758"/>
      <c r="K74" s="758"/>
      <c r="L74" s="758"/>
      <c r="M74" s="758"/>
      <c r="N74" s="758"/>
      <c r="O74" s="758"/>
      <c r="P74" s="749"/>
      <c r="Q74" s="750"/>
      <c r="R74" s="750"/>
      <c r="S74" s="750"/>
      <c r="T74" s="750"/>
      <c r="U74" s="750"/>
      <c r="V74" s="750"/>
      <c r="W74" s="750"/>
      <c r="X74" s="750"/>
      <c r="Y74" s="751"/>
      <c r="Z74" s="357"/>
      <c r="AA74" s="20"/>
      <c r="AD74" s="6"/>
    </row>
    <row r="75" spans="1:39" ht="14.1" customHeight="1" x14ac:dyDescent="0.2">
      <c r="A75" s="20"/>
      <c r="B75" s="356"/>
      <c r="C75" s="704" t="s">
        <v>169</v>
      </c>
      <c r="D75" s="742"/>
      <c r="E75" s="742"/>
      <c r="F75" s="743"/>
      <c r="G75" s="743"/>
      <c r="H75" s="743"/>
      <c r="I75" s="743"/>
      <c r="J75" s="743"/>
      <c r="K75" s="743"/>
      <c r="L75" s="743"/>
      <c r="M75" s="743"/>
      <c r="N75" s="743"/>
      <c r="O75" s="743"/>
      <c r="P75" s="763">
        <v>0.85</v>
      </c>
      <c r="Q75" s="764"/>
      <c r="R75" s="764"/>
      <c r="S75" s="691" t="str">
        <f>IFERROR('6a. Seznam dokazil '!AS289,"")</f>
        <v/>
      </c>
      <c r="T75" s="692"/>
      <c r="U75" s="692"/>
      <c r="V75" s="692"/>
      <c r="W75" s="692"/>
      <c r="X75" s="692"/>
      <c r="Y75" s="693"/>
      <c r="Z75" s="357"/>
      <c r="AA75" s="345"/>
      <c r="AD75" s="6"/>
    </row>
    <row r="76" spans="1:39" ht="11.1" customHeight="1" x14ac:dyDescent="0.2">
      <c r="A76" s="20"/>
      <c r="B76" s="356"/>
      <c r="C76" s="762"/>
      <c r="D76" s="743"/>
      <c r="E76" s="743"/>
      <c r="F76" s="743"/>
      <c r="G76" s="743"/>
      <c r="H76" s="743"/>
      <c r="I76" s="743"/>
      <c r="J76" s="743"/>
      <c r="K76" s="743"/>
      <c r="L76" s="743"/>
      <c r="M76" s="743"/>
      <c r="N76" s="743"/>
      <c r="O76" s="743"/>
      <c r="P76" s="709"/>
      <c r="Q76" s="709"/>
      <c r="R76" s="709"/>
      <c r="S76" s="730"/>
      <c r="T76" s="731"/>
      <c r="U76" s="731"/>
      <c r="V76" s="731"/>
      <c r="W76" s="731"/>
      <c r="X76" s="731"/>
      <c r="Y76" s="732"/>
      <c r="Z76" s="357"/>
      <c r="AA76" s="345"/>
      <c r="AD76" s="6"/>
    </row>
    <row r="77" spans="1:39" ht="14.1" customHeight="1" x14ac:dyDescent="0.2">
      <c r="A77" s="20"/>
      <c r="B77" s="356"/>
      <c r="C77" s="704" t="s">
        <v>170</v>
      </c>
      <c r="D77" s="742"/>
      <c r="E77" s="742"/>
      <c r="F77" s="743"/>
      <c r="G77" s="743"/>
      <c r="H77" s="743"/>
      <c r="I77" s="743"/>
      <c r="J77" s="743"/>
      <c r="K77" s="743"/>
      <c r="L77" s="743"/>
      <c r="M77" s="743"/>
      <c r="N77" s="743"/>
      <c r="O77" s="743"/>
      <c r="P77" s="708">
        <v>0.15</v>
      </c>
      <c r="Q77" s="709"/>
      <c r="R77" s="709"/>
      <c r="S77" s="691" t="str">
        <f>IFERROR('6a. Seznam dokazil '!AT289,"")</f>
        <v/>
      </c>
      <c r="T77" s="692"/>
      <c r="U77" s="692"/>
      <c r="V77" s="692"/>
      <c r="W77" s="692"/>
      <c r="X77" s="692"/>
      <c r="Y77" s="693"/>
      <c r="Z77" s="357"/>
      <c r="AA77" s="345"/>
      <c r="AD77" s="6"/>
    </row>
    <row r="78" spans="1:39" ht="8.65" customHeight="1" thickBot="1" x14ac:dyDescent="0.25">
      <c r="A78" s="20"/>
      <c r="B78" s="356"/>
      <c r="C78" s="744"/>
      <c r="D78" s="745"/>
      <c r="E78" s="745"/>
      <c r="F78" s="745"/>
      <c r="G78" s="745"/>
      <c r="H78" s="745"/>
      <c r="I78" s="745"/>
      <c r="J78" s="745"/>
      <c r="K78" s="745"/>
      <c r="L78" s="745"/>
      <c r="M78" s="745"/>
      <c r="N78" s="745"/>
      <c r="O78" s="745"/>
      <c r="P78" s="710"/>
      <c r="Q78" s="710"/>
      <c r="R78" s="710"/>
      <c r="S78" s="694"/>
      <c r="T78" s="695"/>
      <c r="U78" s="695"/>
      <c r="V78" s="695"/>
      <c r="W78" s="695"/>
      <c r="X78" s="695"/>
      <c r="Y78" s="696"/>
      <c r="Z78" s="357"/>
      <c r="AA78" s="345"/>
      <c r="AD78" s="6"/>
    </row>
    <row r="79" spans="1:39" s="3" customFormat="1" ht="30" hidden="1" customHeight="1" thickTop="1" x14ac:dyDescent="0.2">
      <c r="A79" s="44"/>
      <c r="B79" s="258"/>
      <c r="C79" s="258"/>
      <c r="D79" s="258"/>
      <c r="E79" s="258"/>
      <c r="F79" s="258"/>
      <c r="G79" s="258"/>
      <c r="H79" s="258"/>
      <c r="I79" s="257"/>
      <c r="J79" s="258"/>
      <c r="K79" s="258"/>
      <c r="L79" s="258"/>
      <c r="M79" s="258"/>
      <c r="N79" s="258"/>
      <c r="O79" s="258"/>
      <c r="P79" s="258"/>
      <c r="Q79" s="258"/>
      <c r="R79" s="472"/>
      <c r="S79" s="472"/>
      <c r="T79" s="472"/>
      <c r="U79" s="472"/>
      <c r="V79" s="472"/>
      <c r="W79" s="472"/>
      <c r="X79" s="472"/>
      <c r="Y79" s="472"/>
      <c r="Z79" s="472"/>
      <c r="AC79" s="289"/>
      <c r="AD79" s="290"/>
      <c r="AE79" s="291"/>
      <c r="AF79" s="291"/>
      <c r="AG79" s="291"/>
      <c r="AH79" s="291"/>
      <c r="AJ79" s="291"/>
      <c r="AK79" s="292"/>
      <c r="AL79" s="292"/>
      <c r="AM79" s="291"/>
    </row>
    <row r="80" spans="1:39" s="3" customFormat="1" ht="33.6" hidden="1" customHeight="1" x14ac:dyDescent="0.2">
      <c r="A80" s="44"/>
      <c r="B80" s="472"/>
      <c r="C80" s="676"/>
      <c r="D80" s="676"/>
      <c r="E80" s="676"/>
      <c r="F80" s="676"/>
      <c r="G80" s="676"/>
      <c r="H80" s="697"/>
      <c r="I80" s="697"/>
      <c r="J80" s="698"/>
      <c r="K80" s="701"/>
      <c r="L80" s="701"/>
      <c r="M80" s="702"/>
      <c r="N80" s="702"/>
      <c r="O80" s="258"/>
      <c r="P80" s="258"/>
      <c r="Q80" s="258"/>
      <c r="R80" s="472"/>
      <c r="S80" s="472"/>
      <c r="T80" s="472"/>
      <c r="U80" s="472"/>
      <c r="V80" s="472"/>
      <c r="W80" s="472"/>
      <c r="X80" s="472"/>
      <c r="Y80" s="472"/>
      <c r="Z80" s="472"/>
      <c r="AC80" s="289"/>
      <c r="AD80" s="290"/>
      <c r="AE80" s="291"/>
      <c r="AF80" s="291"/>
      <c r="AG80" s="291"/>
      <c r="AH80" s="291"/>
      <c r="AJ80" s="291"/>
      <c r="AK80" s="292"/>
      <c r="AL80" s="292"/>
      <c r="AM80" s="291"/>
    </row>
    <row r="81" spans="1:39" s="3" customFormat="1" ht="20.100000000000001" hidden="1" customHeight="1" x14ac:dyDescent="0.2">
      <c r="A81" s="44"/>
      <c r="B81" s="472"/>
      <c r="C81" s="676"/>
      <c r="D81" s="676"/>
      <c r="E81" s="676"/>
      <c r="F81" s="676"/>
      <c r="G81" s="676"/>
      <c r="H81" s="699"/>
      <c r="I81" s="699"/>
      <c r="J81" s="700"/>
      <c r="K81" s="703"/>
      <c r="L81" s="703"/>
      <c r="M81" s="702"/>
      <c r="N81" s="702"/>
      <c r="O81" s="258"/>
      <c r="P81" s="258"/>
      <c r="Q81" s="258"/>
      <c r="R81" s="472"/>
      <c r="S81" s="472"/>
      <c r="T81" s="472"/>
      <c r="U81" s="472"/>
      <c r="V81" s="472"/>
      <c r="W81" s="472"/>
      <c r="X81" s="472"/>
      <c r="Y81" s="472"/>
      <c r="Z81" s="472"/>
      <c r="AC81" s="289"/>
      <c r="AD81" s="290"/>
      <c r="AE81" s="291"/>
      <c r="AF81" s="291"/>
      <c r="AG81" s="291"/>
      <c r="AH81" s="291"/>
      <c r="AJ81" s="291"/>
      <c r="AK81" s="292"/>
      <c r="AL81" s="292"/>
      <c r="AM81" s="291"/>
    </row>
    <row r="82" spans="1:39" s="3" customFormat="1" ht="20.100000000000001" hidden="1" customHeight="1" x14ac:dyDescent="0.2">
      <c r="A82" s="44"/>
      <c r="B82" s="472"/>
      <c r="C82" s="676"/>
      <c r="D82" s="676"/>
      <c r="E82" s="676"/>
      <c r="F82" s="676"/>
      <c r="G82" s="676"/>
      <c r="H82" s="699"/>
      <c r="I82" s="699"/>
      <c r="J82" s="700"/>
      <c r="K82" s="703"/>
      <c r="L82" s="703"/>
      <c r="M82" s="702"/>
      <c r="N82" s="702"/>
      <c r="O82" s="472"/>
      <c r="P82" s="472"/>
      <c r="Q82" s="472"/>
      <c r="R82" s="472"/>
      <c r="S82" s="472"/>
      <c r="T82" s="472"/>
      <c r="U82" s="472"/>
      <c r="V82" s="472"/>
      <c r="W82" s="472"/>
      <c r="X82" s="472"/>
      <c r="Y82" s="472"/>
      <c r="Z82" s="472"/>
      <c r="AC82" s="289"/>
      <c r="AD82" s="290"/>
      <c r="AE82" s="291"/>
      <c r="AF82" s="291"/>
      <c r="AG82" s="291"/>
      <c r="AH82" s="291"/>
      <c r="AJ82" s="291"/>
      <c r="AK82" s="292"/>
      <c r="AL82" s="292"/>
      <c r="AM82" s="291"/>
    </row>
    <row r="83" spans="1:39" s="3" customFormat="1" ht="20.100000000000001" hidden="1" customHeight="1" x14ac:dyDescent="0.2">
      <c r="A83" s="44"/>
      <c r="B83" s="472"/>
      <c r="C83" s="676"/>
      <c r="D83" s="676"/>
      <c r="E83" s="676"/>
      <c r="F83" s="676"/>
      <c r="G83" s="676"/>
      <c r="H83" s="699"/>
      <c r="I83" s="699"/>
      <c r="J83" s="700"/>
      <c r="K83" s="703"/>
      <c r="L83" s="703"/>
      <c r="M83" s="702"/>
      <c r="N83" s="702"/>
      <c r="O83" s="472"/>
      <c r="P83" s="472"/>
      <c r="Q83" s="472"/>
      <c r="R83" s="472"/>
      <c r="S83" s="472"/>
      <c r="T83" s="472"/>
      <c r="U83" s="472"/>
      <c r="V83" s="472"/>
      <c r="W83" s="472"/>
      <c r="X83" s="472"/>
      <c r="Y83" s="472"/>
      <c r="Z83" s="472"/>
      <c r="AC83" s="289"/>
      <c r="AD83" s="290"/>
      <c r="AE83" s="291"/>
      <c r="AF83" s="291"/>
      <c r="AG83" s="291"/>
      <c r="AH83" s="291"/>
      <c r="AJ83" s="291"/>
      <c r="AK83" s="292"/>
      <c r="AL83" s="292"/>
      <c r="AM83" s="291"/>
    </row>
    <row r="84" spans="1:39" s="3" customFormat="1" ht="20.100000000000001" hidden="1" customHeight="1" x14ac:dyDescent="0.2">
      <c r="A84" s="44"/>
      <c r="B84" s="472"/>
      <c r="C84" s="676"/>
      <c r="D84" s="676"/>
      <c r="E84" s="676"/>
      <c r="F84" s="676"/>
      <c r="G84" s="676"/>
      <c r="H84" s="699"/>
      <c r="I84" s="699"/>
      <c r="J84" s="700"/>
      <c r="K84" s="703"/>
      <c r="L84" s="703"/>
      <c r="M84" s="702"/>
      <c r="N84" s="702"/>
      <c r="O84" s="472"/>
      <c r="P84" s="472"/>
      <c r="Q84" s="472"/>
      <c r="R84" s="472"/>
      <c r="S84" s="472"/>
      <c r="T84" s="472"/>
      <c r="U84" s="472"/>
      <c r="V84" s="472"/>
      <c r="W84" s="472"/>
      <c r="X84" s="472"/>
      <c r="Y84" s="472"/>
      <c r="Z84" s="472"/>
      <c r="AC84" s="289"/>
      <c r="AD84" s="290"/>
      <c r="AE84" s="291"/>
      <c r="AF84" s="291"/>
      <c r="AG84" s="291"/>
      <c r="AH84" s="291"/>
      <c r="AJ84" s="291"/>
      <c r="AK84" s="292"/>
      <c r="AL84" s="292"/>
      <c r="AM84" s="291"/>
    </row>
    <row r="85" spans="1:39" s="3" customFormat="1" ht="15" customHeight="1" thickTop="1" x14ac:dyDescent="0.2">
      <c r="A85" s="44"/>
      <c r="B85" s="473"/>
      <c r="C85" s="473"/>
      <c r="D85" s="473"/>
      <c r="E85" s="473"/>
      <c r="F85" s="473"/>
      <c r="G85" s="473"/>
      <c r="H85" s="473"/>
      <c r="I85" s="473"/>
      <c r="J85" s="473"/>
      <c r="K85" s="473"/>
      <c r="L85" s="473"/>
      <c r="M85" s="473"/>
      <c r="N85" s="473"/>
      <c r="O85" s="473"/>
      <c r="P85" s="473"/>
      <c r="Q85" s="473"/>
      <c r="R85" s="473"/>
      <c r="S85" s="473"/>
      <c r="T85" s="473"/>
      <c r="U85" s="473"/>
      <c r="V85" s="473"/>
      <c r="W85" s="473"/>
      <c r="X85" s="473"/>
      <c r="Y85" s="473"/>
      <c r="Z85" s="473"/>
      <c r="AC85" s="289"/>
      <c r="AD85" s="290"/>
      <c r="AE85" s="291"/>
      <c r="AF85" s="291"/>
      <c r="AG85" s="291"/>
      <c r="AH85" s="291"/>
      <c r="AJ85" s="291"/>
      <c r="AK85" s="292"/>
      <c r="AL85" s="292"/>
      <c r="AM85" s="291"/>
    </row>
    <row r="86" spans="1:39" s="41" customFormat="1" ht="25.15" customHeight="1" x14ac:dyDescent="0.2">
      <c r="A86" s="382"/>
      <c r="B86" s="670" t="s">
        <v>276</v>
      </c>
      <c r="C86" s="671"/>
      <c r="D86" s="671"/>
      <c r="E86" s="671"/>
      <c r="F86" s="671"/>
      <c r="G86" s="671"/>
      <c r="H86" s="671"/>
      <c r="I86" s="671"/>
      <c r="J86" s="671"/>
      <c r="K86" s="671"/>
      <c r="L86" s="671"/>
      <c r="M86" s="671"/>
      <c r="N86" s="671"/>
      <c r="O86" s="671"/>
      <c r="P86" s="671"/>
      <c r="Q86" s="671"/>
      <c r="R86" s="671"/>
      <c r="S86" s="671"/>
      <c r="T86" s="671"/>
      <c r="U86" s="671"/>
      <c r="V86" s="671"/>
      <c r="W86" s="671"/>
      <c r="X86" s="671"/>
      <c r="Y86" s="671"/>
      <c r="Z86" s="672"/>
    </row>
    <row r="87" spans="1:39" s="3" customFormat="1" ht="15" customHeight="1" x14ac:dyDescent="0.2">
      <c r="A87" s="44"/>
      <c r="B87" s="473"/>
      <c r="C87" s="473"/>
      <c r="D87" s="473"/>
      <c r="E87" s="473"/>
      <c r="F87" s="473"/>
      <c r="G87" s="473"/>
      <c r="H87" s="473"/>
      <c r="I87" s="473"/>
      <c r="J87" s="473"/>
      <c r="K87" s="473"/>
      <c r="L87" s="473"/>
      <c r="M87" s="473"/>
      <c r="N87" s="473"/>
      <c r="O87" s="473"/>
      <c r="P87" s="473"/>
      <c r="Q87" s="473"/>
      <c r="R87" s="473"/>
      <c r="S87" s="473"/>
      <c r="T87" s="473"/>
      <c r="U87" s="473"/>
      <c r="V87" s="473"/>
      <c r="W87" s="473"/>
      <c r="X87" s="473"/>
      <c r="Y87" s="473"/>
      <c r="Z87" s="473"/>
    </row>
    <row r="88" spans="1:39" ht="24.95" customHeight="1" x14ac:dyDescent="0.2">
      <c r="A88" s="20"/>
      <c r="B88" s="661"/>
      <c r="C88" s="662"/>
      <c r="D88" s="662"/>
      <c r="E88" s="662"/>
      <c r="F88" s="661" t="s">
        <v>90</v>
      </c>
      <c r="G88" s="680"/>
      <c r="H88" s="680"/>
      <c r="I88" s="686"/>
      <c r="J88" s="681"/>
      <c r="K88" s="687"/>
      <c r="L88" s="687"/>
      <c r="M88" s="687"/>
      <c r="N88" s="687"/>
      <c r="O88" s="687"/>
      <c r="P88" s="687"/>
      <c r="Q88" s="687"/>
      <c r="R88" s="687"/>
      <c r="S88" s="687"/>
      <c r="T88" s="687"/>
      <c r="U88" s="687"/>
      <c r="V88" s="687"/>
      <c r="W88" s="687"/>
      <c r="X88" s="687"/>
      <c r="Y88" s="688"/>
      <c r="Z88" s="473"/>
      <c r="AD88" s="6"/>
    </row>
    <row r="89" spans="1:39" ht="17.649999999999999" customHeight="1" x14ac:dyDescent="0.25">
      <c r="A89" s="20"/>
      <c r="B89" s="661"/>
      <c r="C89" s="662"/>
      <c r="D89" s="662"/>
      <c r="E89" s="662"/>
      <c r="F89" s="677" t="s">
        <v>277</v>
      </c>
      <c r="G89" s="678"/>
      <c r="H89" s="678"/>
      <c r="I89" s="679"/>
      <c r="J89" s="473"/>
      <c r="K89" s="473"/>
      <c r="L89" s="473"/>
      <c r="M89" s="473"/>
      <c r="N89" s="473"/>
      <c r="O89" s="473"/>
      <c r="P89" s="473"/>
      <c r="Q89" s="473"/>
      <c r="R89" s="473"/>
      <c r="S89" s="473"/>
      <c r="T89" s="473"/>
      <c r="U89" s="473"/>
      <c r="V89" s="473"/>
      <c r="W89" s="473"/>
      <c r="X89" s="473"/>
      <c r="Y89" s="473"/>
      <c r="Z89" s="473"/>
      <c r="AD89" s="6"/>
    </row>
    <row r="90" spans="1:39" ht="29.25" customHeight="1" x14ac:dyDescent="0.2">
      <c r="A90" s="20"/>
      <c r="B90" s="661"/>
      <c r="C90" s="662"/>
      <c r="D90" s="662"/>
      <c r="E90" s="662"/>
      <c r="F90" s="661" t="s">
        <v>278</v>
      </c>
      <c r="G90" s="680"/>
      <c r="H90" s="680"/>
      <c r="I90" s="662"/>
      <c r="J90" s="733"/>
      <c r="K90" s="765"/>
      <c r="L90" s="765"/>
      <c r="M90" s="765"/>
      <c r="N90" s="765"/>
      <c r="O90" s="765"/>
      <c r="P90" s="765"/>
      <c r="Q90" s="765"/>
      <c r="R90" s="765"/>
      <c r="S90" s="765"/>
      <c r="T90" s="765"/>
      <c r="U90" s="765"/>
      <c r="V90" s="765"/>
      <c r="W90" s="765"/>
      <c r="X90" s="765"/>
      <c r="Y90" s="766"/>
      <c r="Z90" s="473"/>
      <c r="AD90" s="6"/>
    </row>
    <row r="91" spans="1:39" ht="5.0999999999999996" customHeight="1" x14ac:dyDescent="0.2">
      <c r="A91" s="20"/>
      <c r="B91" s="473"/>
      <c r="C91" s="473"/>
      <c r="D91" s="473"/>
      <c r="E91" s="473"/>
      <c r="F91" s="473"/>
      <c r="G91" s="473"/>
      <c r="H91" s="473"/>
      <c r="I91" s="473"/>
      <c r="J91" s="532"/>
      <c r="K91" s="532"/>
      <c r="L91" s="532"/>
      <c r="M91" s="532"/>
      <c r="N91" s="532"/>
      <c r="O91" s="532"/>
      <c r="P91" s="532"/>
      <c r="Q91" s="532"/>
      <c r="R91" s="532"/>
      <c r="S91" s="532"/>
      <c r="T91" s="532"/>
      <c r="U91" s="532"/>
      <c r="V91" s="532"/>
      <c r="W91" s="532"/>
      <c r="X91" s="532"/>
      <c r="Y91" s="532"/>
      <c r="Z91" s="473"/>
      <c r="AD91" s="6"/>
    </row>
    <row r="92" spans="1:39" ht="24.95" customHeight="1" x14ac:dyDescent="0.2">
      <c r="A92" s="20"/>
      <c r="B92" s="473"/>
      <c r="C92" s="473"/>
      <c r="D92" s="473"/>
      <c r="E92" s="473"/>
      <c r="F92" s="661" t="s">
        <v>91</v>
      </c>
      <c r="G92" s="680"/>
      <c r="H92" s="680"/>
      <c r="I92" s="662"/>
      <c r="J92" s="681"/>
      <c r="K92" s="682"/>
      <c r="L92" s="682"/>
      <c r="M92" s="683"/>
      <c r="N92" s="532"/>
      <c r="O92" s="532"/>
      <c r="P92" s="532"/>
      <c r="Q92" s="532"/>
      <c r="R92" s="532"/>
      <c r="S92" s="532"/>
      <c r="T92" s="532"/>
      <c r="U92" s="532"/>
      <c r="V92" s="532"/>
      <c r="W92" s="532"/>
      <c r="X92" s="532"/>
      <c r="Y92" s="532"/>
      <c r="Z92" s="473"/>
      <c r="AD92" s="6"/>
    </row>
    <row r="93" spans="1:39" ht="5.0999999999999996" customHeight="1" x14ac:dyDescent="0.2">
      <c r="A93" s="20"/>
      <c r="B93" s="473"/>
      <c r="C93" s="473"/>
      <c r="D93" s="473"/>
      <c r="E93" s="473"/>
      <c r="F93" s="474"/>
      <c r="G93" s="474"/>
      <c r="H93" s="474"/>
      <c r="I93" s="474"/>
      <c r="J93" s="640"/>
      <c r="K93" s="640"/>
      <c r="L93" s="640"/>
      <c r="M93" s="640"/>
      <c r="N93" s="640"/>
      <c r="O93" s="640"/>
      <c r="P93" s="640"/>
      <c r="Q93" s="640"/>
      <c r="R93" s="640"/>
      <c r="S93" s="640"/>
      <c r="T93" s="532"/>
      <c r="U93" s="532"/>
      <c r="V93" s="532"/>
      <c r="W93" s="532"/>
      <c r="X93" s="532"/>
      <c r="Y93" s="532"/>
      <c r="Z93" s="473"/>
      <c r="AD93" s="6"/>
    </row>
    <row r="94" spans="1:39" ht="24.95" customHeight="1" x14ac:dyDescent="0.2">
      <c r="A94" s="20"/>
      <c r="B94" s="473"/>
      <c r="C94" s="473"/>
      <c r="D94" s="473"/>
      <c r="E94" s="473"/>
      <c r="F94" s="661" t="s">
        <v>92</v>
      </c>
      <c r="G94" s="680"/>
      <c r="H94" s="680"/>
      <c r="I94" s="686"/>
      <c r="J94" s="681"/>
      <c r="K94" s="689"/>
      <c r="L94" s="689"/>
      <c r="M94" s="690"/>
      <c r="N94" s="532"/>
      <c r="O94" s="532"/>
      <c r="P94" s="532"/>
      <c r="Q94" s="532"/>
      <c r="R94" s="532"/>
      <c r="S94" s="532"/>
      <c r="T94" s="532"/>
      <c r="U94" s="532"/>
      <c r="V94" s="532"/>
      <c r="W94" s="532"/>
      <c r="X94" s="532"/>
      <c r="Y94" s="532"/>
      <c r="Z94" s="473"/>
      <c r="AD94" s="6"/>
    </row>
    <row r="95" spans="1:39" ht="5.0999999999999996" customHeight="1" x14ac:dyDescent="0.2">
      <c r="A95" s="20"/>
      <c r="B95" s="473"/>
      <c r="C95" s="473"/>
      <c r="D95" s="473"/>
      <c r="E95" s="473"/>
      <c r="F95" s="473"/>
      <c r="G95" s="473"/>
      <c r="H95" s="473"/>
      <c r="I95" s="473"/>
      <c r="J95" s="469"/>
      <c r="K95" s="469"/>
      <c r="L95" s="469"/>
      <c r="M95" s="469"/>
      <c r="N95" s="473"/>
      <c r="O95" s="473"/>
      <c r="P95" s="473"/>
      <c r="Q95" s="473"/>
      <c r="R95" s="473"/>
      <c r="S95" s="473"/>
      <c r="T95" s="473"/>
      <c r="U95" s="473"/>
      <c r="V95" s="473"/>
      <c r="W95" s="473"/>
      <c r="X95" s="473"/>
      <c r="Y95" s="473"/>
      <c r="Z95" s="473"/>
      <c r="AD95" s="6"/>
    </row>
    <row r="96" spans="1:39" ht="24.95" customHeight="1" x14ac:dyDescent="0.2">
      <c r="A96" s="20"/>
      <c r="B96" s="661"/>
      <c r="C96" s="680"/>
      <c r="D96" s="680"/>
      <c r="E96" s="662"/>
      <c r="F96" s="661" t="s">
        <v>279</v>
      </c>
      <c r="G96" s="662"/>
      <c r="H96" s="662"/>
      <c r="I96" s="662"/>
      <c r="J96" s="681"/>
      <c r="K96" s="689"/>
      <c r="L96" s="689"/>
      <c r="M96" s="690"/>
      <c r="N96" s="473"/>
      <c r="O96" s="473"/>
      <c r="P96" s="473"/>
      <c r="Q96" s="473"/>
      <c r="R96" s="661" t="s">
        <v>280</v>
      </c>
      <c r="S96" s="662"/>
      <c r="T96" s="662"/>
      <c r="U96" s="662"/>
      <c r="V96" s="681"/>
      <c r="W96" s="682"/>
      <c r="X96" s="682"/>
      <c r="Y96" s="683"/>
      <c r="Z96" s="473"/>
      <c r="AD96" s="6"/>
    </row>
    <row r="97" spans="1:30" ht="5.0999999999999996" customHeight="1" x14ac:dyDescent="0.2">
      <c r="A97" s="20"/>
      <c r="B97" s="661"/>
      <c r="C97" s="662"/>
      <c r="D97" s="662"/>
      <c r="E97" s="662"/>
      <c r="F97" s="661"/>
      <c r="G97" s="662"/>
      <c r="H97" s="662"/>
      <c r="I97" s="662"/>
      <c r="J97" s="661"/>
      <c r="K97" s="662"/>
      <c r="L97" s="662"/>
      <c r="M97" s="662"/>
      <c r="N97" s="661"/>
      <c r="O97" s="662"/>
      <c r="P97" s="662"/>
      <c r="Q97" s="662"/>
      <c r="R97" s="661"/>
      <c r="S97" s="662"/>
      <c r="T97" s="662"/>
      <c r="U97" s="662"/>
      <c r="V97" s="661"/>
      <c r="W97" s="662"/>
      <c r="X97" s="662"/>
      <c r="Y97" s="662"/>
      <c r="Z97" s="661"/>
      <c r="AA97" s="662"/>
      <c r="AB97" s="662"/>
      <c r="AC97" s="662"/>
      <c r="AD97" s="6"/>
    </row>
    <row r="98" spans="1:30" ht="24.95" customHeight="1" x14ac:dyDescent="0.2">
      <c r="A98" s="20"/>
      <c r="B98" s="661"/>
      <c r="C98" s="662"/>
      <c r="D98" s="662"/>
      <c r="E98" s="662"/>
      <c r="F98" s="661" t="s">
        <v>281</v>
      </c>
      <c r="G98" s="662"/>
      <c r="H98" s="662"/>
      <c r="I98" s="662"/>
      <c r="J98" s="663"/>
      <c r="K98" s="664"/>
      <c r="L98" s="664"/>
      <c r="M98" s="664"/>
      <c r="N98" s="664"/>
      <c r="O98" s="664"/>
      <c r="P98" s="664"/>
      <c r="Q98" s="665"/>
      <c r="R98" s="661"/>
      <c r="S98" s="662"/>
      <c r="T98" s="662"/>
      <c r="U98" s="662"/>
      <c r="V98" s="661"/>
      <c r="W98" s="662"/>
      <c r="X98" s="662"/>
      <c r="Y98" s="662"/>
      <c r="Z98" s="474"/>
      <c r="AD98" s="6"/>
    </row>
    <row r="99" spans="1:30" ht="5.0999999999999996" customHeight="1" x14ac:dyDescent="0.2">
      <c r="A99" s="20"/>
      <c r="B99" s="661"/>
      <c r="C99" s="662"/>
      <c r="D99" s="662"/>
      <c r="E99" s="662"/>
      <c r="F99" s="661"/>
      <c r="G99" s="662"/>
      <c r="H99" s="662"/>
      <c r="I99" s="662"/>
      <c r="J99" s="684"/>
      <c r="K99" s="685"/>
      <c r="L99" s="685"/>
      <c r="M99" s="685"/>
      <c r="N99" s="684"/>
      <c r="O99" s="685"/>
      <c r="P99" s="685"/>
      <c r="Q99" s="685"/>
      <c r="R99" s="661"/>
      <c r="S99" s="662"/>
      <c r="T99" s="662"/>
      <c r="U99" s="662"/>
      <c r="V99" s="661"/>
      <c r="W99" s="662"/>
      <c r="X99" s="662"/>
      <c r="Y99" s="662"/>
      <c r="Z99" s="474"/>
      <c r="AD99" s="6"/>
    </row>
    <row r="100" spans="1:30" ht="24.95" customHeight="1" x14ac:dyDescent="0.2">
      <c r="A100" s="20"/>
      <c r="B100" s="661"/>
      <c r="C100" s="662"/>
      <c r="D100" s="662"/>
      <c r="E100" s="662"/>
      <c r="F100" s="661" t="s">
        <v>282</v>
      </c>
      <c r="G100" s="662"/>
      <c r="H100" s="662"/>
      <c r="I100" s="662"/>
      <c r="J100" s="681"/>
      <c r="K100" s="687"/>
      <c r="L100" s="687"/>
      <c r="M100" s="687"/>
      <c r="N100" s="687"/>
      <c r="O100" s="687"/>
      <c r="P100" s="687"/>
      <c r="Q100" s="688"/>
      <c r="R100" s="661"/>
      <c r="S100" s="662"/>
      <c r="T100" s="662"/>
      <c r="U100" s="662"/>
      <c r="V100" s="661"/>
      <c r="W100" s="662"/>
      <c r="X100" s="662"/>
      <c r="Y100" s="662"/>
      <c r="Z100" s="474"/>
      <c r="AD100" s="6"/>
    </row>
    <row r="101" spans="1:30" ht="5.0999999999999996" customHeight="1" x14ac:dyDescent="0.2">
      <c r="A101" s="20"/>
      <c r="B101" s="661"/>
      <c r="C101" s="662"/>
      <c r="D101" s="662"/>
      <c r="E101" s="662"/>
      <c r="F101" s="661"/>
      <c r="G101" s="662"/>
      <c r="H101" s="662"/>
      <c r="I101" s="662"/>
      <c r="J101" s="661"/>
      <c r="K101" s="662"/>
      <c r="L101" s="662"/>
      <c r="M101" s="662"/>
      <c r="N101" s="661"/>
      <c r="O101" s="662"/>
      <c r="P101" s="662"/>
      <c r="Q101" s="662"/>
      <c r="R101" s="661"/>
      <c r="S101" s="662"/>
      <c r="T101" s="662"/>
      <c r="U101" s="662"/>
      <c r="V101" s="661"/>
      <c r="W101" s="662"/>
      <c r="X101" s="662"/>
      <c r="Y101" s="662"/>
      <c r="Z101" s="474"/>
      <c r="AD101" s="6"/>
    </row>
    <row r="102" spans="1:30" ht="24.95" customHeight="1" x14ac:dyDescent="0.2">
      <c r="A102" s="20"/>
      <c r="B102" s="661"/>
      <c r="C102" s="662"/>
      <c r="D102" s="662"/>
      <c r="E102" s="662"/>
      <c r="F102" s="661" t="s">
        <v>283</v>
      </c>
      <c r="G102" s="662"/>
      <c r="H102" s="662"/>
      <c r="I102" s="662"/>
      <c r="J102" s="733"/>
      <c r="K102" s="734"/>
      <c r="L102" s="734"/>
      <c r="M102" s="734"/>
      <c r="N102" s="734"/>
      <c r="O102" s="734"/>
      <c r="P102" s="734"/>
      <c r="Q102" s="735"/>
      <c r="R102" s="661"/>
      <c r="S102" s="662"/>
      <c r="T102" s="662"/>
      <c r="U102" s="662"/>
      <c r="V102" s="661"/>
      <c r="W102" s="662"/>
      <c r="X102" s="662"/>
      <c r="Y102" s="662"/>
      <c r="Z102" s="474"/>
      <c r="AA102" s="257"/>
      <c r="AD102" s="6"/>
    </row>
    <row r="103" spans="1:30" ht="15" customHeight="1" x14ac:dyDescent="0.2">
      <c r="A103" s="20"/>
      <c r="B103" s="661"/>
      <c r="C103" s="662"/>
      <c r="D103" s="662"/>
      <c r="E103" s="662"/>
      <c r="F103" s="661"/>
      <c r="G103" s="662"/>
      <c r="H103" s="662"/>
      <c r="I103" s="662"/>
      <c r="J103" s="661"/>
      <c r="K103" s="662"/>
      <c r="L103" s="662"/>
      <c r="M103" s="662"/>
      <c r="N103" s="661"/>
      <c r="O103" s="662"/>
      <c r="P103" s="662"/>
      <c r="Q103" s="662"/>
      <c r="R103" s="661"/>
      <c r="S103" s="662"/>
      <c r="T103" s="662"/>
      <c r="U103" s="662"/>
      <c r="V103" s="661"/>
      <c r="W103" s="662"/>
      <c r="X103" s="662"/>
      <c r="Y103" s="662"/>
      <c r="Z103" s="474"/>
      <c r="AD103" s="6"/>
    </row>
    <row r="104" spans="1:30" s="41" customFormat="1" ht="25.15" customHeight="1" x14ac:dyDescent="0.2">
      <c r="A104" s="382"/>
      <c r="B104" s="670" t="s">
        <v>379</v>
      </c>
      <c r="C104" s="671"/>
      <c r="D104" s="671"/>
      <c r="E104" s="671"/>
      <c r="F104" s="671"/>
      <c r="G104" s="671"/>
      <c r="H104" s="671"/>
      <c r="I104" s="671"/>
      <c r="J104" s="671"/>
      <c r="K104" s="671"/>
      <c r="L104" s="671"/>
      <c r="M104" s="671"/>
      <c r="N104" s="671"/>
      <c r="O104" s="671"/>
      <c r="P104" s="671"/>
      <c r="Q104" s="671"/>
      <c r="R104" s="671"/>
      <c r="S104" s="671"/>
      <c r="T104" s="671"/>
      <c r="U104" s="671"/>
      <c r="V104" s="671"/>
      <c r="W104" s="671"/>
      <c r="X104" s="671"/>
      <c r="Y104" s="671"/>
      <c r="Z104" s="672"/>
    </row>
    <row r="105" spans="1:30" ht="15" customHeight="1" x14ac:dyDescent="0.2">
      <c r="A105" s="20"/>
      <c r="B105" s="667" t="s">
        <v>284</v>
      </c>
      <c r="C105" s="668"/>
      <c r="D105" s="668"/>
      <c r="E105" s="668"/>
      <c r="F105" s="669"/>
      <c r="G105" s="669"/>
      <c r="H105" s="669"/>
      <c r="I105" s="669"/>
      <c r="J105" s="669"/>
      <c r="K105" s="669"/>
      <c r="L105" s="669"/>
      <c r="M105" s="669"/>
      <c r="N105" s="669"/>
      <c r="O105" s="669"/>
      <c r="P105" s="669"/>
      <c r="Q105" s="669"/>
      <c r="R105" s="669"/>
      <c r="S105" s="669"/>
      <c r="T105" s="669"/>
      <c r="U105" s="669"/>
      <c r="V105" s="669"/>
      <c r="W105" s="669"/>
      <c r="X105" s="669"/>
      <c r="Y105" s="669"/>
      <c r="Z105" s="474"/>
      <c r="AD105" s="6"/>
    </row>
    <row r="106" spans="1:30" ht="15" customHeight="1" x14ac:dyDescent="0.2">
      <c r="A106" s="20"/>
      <c r="B106" s="475"/>
      <c r="C106" s="475"/>
      <c r="D106" s="475"/>
      <c r="E106" s="475"/>
      <c r="F106" s="475"/>
      <c r="G106" s="475"/>
      <c r="H106" s="475"/>
      <c r="I106" s="475"/>
      <c r="J106" s="475"/>
      <c r="K106" s="475"/>
      <c r="L106" s="475"/>
      <c r="M106" s="475"/>
      <c r="N106" s="475"/>
      <c r="O106" s="475"/>
      <c r="P106" s="475"/>
      <c r="Q106" s="475"/>
      <c r="R106" s="475"/>
      <c r="S106" s="475"/>
      <c r="T106" s="475"/>
      <c r="U106" s="475"/>
      <c r="V106" s="475"/>
      <c r="W106" s="475"/>
      <c r="X106" s="475"/>
      <c r="Y106" s="475"/>
      <c r="Z106" s="474"/>
      <c r="AD106" s="6"/>
    </row>
    <row r="107" spans="1:30" ht="24.95" customHeight="1" x14ac:dyDescent="0.2">
      <c r="A107" s="20"/>
      <c r="B107" s="673"/>
      <c r="C107" s="668"/>
      <c r="D107" s="668"/>
      <c r="E107" s="668"/>
      <c r="F107" s="661" t="s">
        <v>93</v>
      </c>
      <c r="G107" s="662"/>
      <c r="H107" s="662"/>
      <c r="I107" s="662"/>
      <c r="J107" s="663"/>
      <c r="K107" s="664"/>
      <c r="L107" s="664"/>
      <c r="M107" s="664"/>
      <c r="N107" s="664"/>
      <c r="O107" s="664"/>
      <c r="P107" s="664"/>
      <c r="Q107" s="665"/>
      <c r="R107" s="674"/>
      <c r="S107" s="675"/>
      <c r="T107" s="675"/>
      <c r="U107" s="675"/>
      <c r="V107" s="661"/>
      <c r="W107" s="662"/>
      <c r="X107" s="662"/>
      <c r="Y107" s="662"/>
      <c r="Z107" s="661"/>
      <c r="AA107" s="662"/>
      <c r="AB107" s="662"/>
      <c r="AC107" s="662"/>
      <c r="AD107" s="6"/>
    </row>
    <row r="108" spans="1:30" ht="5.0999999999999996" customHeight="1" x14ac:dyDescent="0.2">
      <c r="A108" s="20"/>
      <c r="B108" s="661"/>
      <c r="C108" s="662"/>
      <c r="D108" s="662"/>
      <c r="E108" s="662"/>
      <c r="F108" s="661"/>
      <c r="G108" s="662"/>
      <c r="H108" s="662"/>
      <c r="I108" s="662"/>
      <c r="J108" s="661"/>
      <c r="K108" s="662"/>
      <c r="L108" s="662"/>
      <c r="M108" s="662"/>
      <c r="N108" s="661"/>
      <c r="O108" s="662"/>
      <c r="P108" s="662"/>
      <c r="Q108" s="662"/>
      <c r="R108" s="661"/>
      <c r="S108" s="662"/>
      <c r="T108" s="662"/>
      <c r="U108" s="662"/>
      <c r="V108" s="661"/>
      <c r="W108" s="662"/>
      <c r="X108" s="662"/>
      <c r="Y108" s="662"/>
      <c r="Z108" s="474"/>
      <c r="AA108" s="476"/>
      <c r="AB108" s="476"/>
      <c r="AC108" s="476"/>
      <c r="AD108" s="6"/>
    </row>
    <row r="109" spans="1:30" ht="24.95" customHeight="1" x14ac:dyDescent="0.2">
      <c r="A109" s="20"/>
      <c r="B109" s="661"/>
      <c r="C109" s="662"/>
      <c r="D109" s="662"/>
      <c r="E109" s="662"/>
      <c r="F109" s="661" t="s">
        <v>292</v>
      </c>
      <c r="G109" s="662"/>
      <c r="H109" s="662"/>
      <c r="I109" s="662"/>
      <c r="J109" s="789"/>
      <c r="K109" s="790"/>
      <c r="L109" s="790"/>
      <c r="M109" s="790"/>
      <c r="N109" s="790"/>
      <c r="O109" s="790"/>
      <c r="P109" s="790"/>
      <c r="Q109" s="791"/>
      <c r="R109" s="661"/>
      <c r="S109" s="662"/>
      <c r="T109" s="662"/>
      <c r="U109" s="661"/>
      <c r="V109" s="662"/>
      <c r="W109" s="662"/>
      <c r="X109" s="661"/>
      <c r="Y109" s="662"/>
      <c r="Z109" s="474"/>
      <c r="AA109" s="476"/>
      <c r="AB109" s="476"/>
      <c r="AC109" s="476"/>
      <c r="AD109" s="6"/>
    </row>
    <row r="110" spans="1:30" ht="5.0999999999999996" customHeight="1" x14ac:dyDescent="0.2">
      <c r="A110" s="20"/>
      <c r="B110" s="474"/>
      <c r="C110" s="661"/>
      <c r="D110" s="662"/>
      <c r="E110" s="662"/>
      <c r="F110" s="661"/>
      <c r="G110" s="662"/>
      <c r="H110" s="662"/>
      <c r="I110" s="661"/>
      <c r="J110" s="662"/>
      <c r="K110" s="662"/>
      <c r="L110" s="661"/>
      <c r="M110" s="662"/>
      <c r="N110" s="662"/>
      <c r="O110" s="661"/>
      <c r="P110" s="662"/>
      <c r="Q110" s="662"/>
      <c r="R110" s="661"/>
      <c r="S110" s="662"/>
      <c r="T110" s="662"/>
      <c r="U110" s="661"/>
      <c r="V110" s="662"/>
      <c r="W110" s="662"/>
      <c r="X110" s="661"/>
      <c r="Y110" s="662"/>
      <c r="Z110" s="474"/>
      <c r="AA110" s="476"/>
      <c r="AB110" s="476"/>
      <c r="AC110" s="476"/>
      <c r="AD110" s="6"/>
    </row>
    <row r="111" spans="1:30" ht="24.95" customHeight="1" x14ac:dyDescent="0.2">
      <c r="A111" s="20"/>
      <c r="B111" s="475"/>
      <c r="C111" s="475"/>
      <c r="D111" s="475"/>
      <c r="E111" s="475"/>
      <c r="F111" s="661" t="s">
        <v>94</v>
      </c>
      <c r="G111" s="662"/>
      <c r="H111" s="662"/>
      <c r="I111" s="662"/>
      <c r="J111" s="663"/>
      <c r="K111" s="664"/>
      <c r="L111" s="664"/>
      <c r="M111" s="664"/>
      <c r="N111" s="664"/>
      <c r="O111" s="664"/>
      <c r="P111" s="664"/>
      <c r="Q111" s="665"/>
      <c r="R111" s="661"/>
      <c r="S111" s="662"/>
      <c r="T111" s="662"/>
      <c r="U111" s="662"/>
      <c r="V111" s="661"/>
      <c r="W111" s="662"/>
      <c r="X111" s="662"/>
      <c r="Y111" s="662"/>
      <c r="Z111" s="474"/>
      <c r="AD111" s="6"/>
    </row>
    <row r="112" spans="1:30" ht="5.0999999999999996" customHeight="1" x14ac:dyDescent="0.2">
      <c r="A112" s="20"/>
      <c r="B112" s="475"/>
      <c r="C112" s="475"/>
      <c r="D112" s="475"/>
      <c r="E112" s="475"/>
      <c r="F112" s="475"/>
      <c r="G112" s="475"/>
      <c r="H112" s="475"/>
      <c r="I112" s="475"/>
      <c r="J112" s="641"/>
      <c r="K112" s="641"/>
      <c r="L112" s="641"/>
      <c r="M112" s="641"/>
      <c r="N112" s="641"/>
      <c r="O112" s="641"/>
      <c r="P112" s="641"/>
      <c r="Q112" s="641"/>
      <c r="R112" s="475"/>
      <c r="S112" s="475"/>
      <c r="T112" s="475"/>
      <c r="U112" s="475"/>
      <c r="V112" s="475"/>
      <c r="W112" s="475"/>
      <c r="X112" s="475"/>
      <c r="Y112" s="475"/>
      <c r="Z112" s="475"/>
      <c r="AD112" s="6"/>
    </row>
    <row r="113" spans="1:30" ht="24.95" customHeight="1" x14ac:dyDescent="0.2">
      <c r="A113" s="20"/>
      <c r="B113" s="475"/>
      <c r="C113" s="475"/>
      <c r="D113" s="475"/>
      <c r="E113" s="475"/>
      <c r="F113" s="661" t="s">
        <v>285</v>
      </c>
      <c r="G113" s="662"/>
      <c r="H113" s="662"/>
      <c r="I113" s="662"/>
      <c r="J113" s="663"/>
      <c r="K113" s="664"/>
      <c r="L113" s="664"/>
      <c r="M113" s="664"/>
      <c r="N113" s="664"/>
      <c r="O113" s="664"/>
      <c r="P113" s="664"/>
      <c r="Q113" s="665"/>
      <c r="R113" s="661"/>
      <c r="S113" s="662"/>
      <c r="T113" s="662"/>
      <c r="U113" s="662"/>
      <c r="V113" s="661"/>
      <c r="W113" s="662"/>
      <c r="X113" s="662"/>
      <c r="Y113" s="662"/>
      <c r="Z113" s="474"/>
      <c r="AD113" s="6"/>
    </row>
    <row r="114" spans="1:30" ht="5.0999999999999996" customHeight="1" x14ac:dyDescent="0.2">
      <c r="A114" s="20"/>
      <c r="B114" s="475"/>
      <c r="C114" s="475"/>
      <c r="D114" s="475"/>
      <c r="E114" s="475"/>
      <c r="F114" s="475"/>
      <c r="G114" s="475"/>
      <c r="H114" s="475"/>
      <c r="I114" s="475"/>
      <c r="J114" s="641"/>
      <c r="K114" s="641"/>
      <c r="L114" s="641"/>
      <c r="M114" s="641"/>
      <c r="N114" s="641"/>
      <c r="O114" s="641"/>
      <c r="P114" s="641"/>
      <c r="Q114" s="641"/>
      <c r="R114" s="475"/>
      <c r="S114" s="475"/>
      <c r="T114" s="475"/>
      <c r="U114" s="475"/>
      <c r="V114" s="475"/>
      <c r="W114" s="475"/>
      <c r="X114" s="475"/>
      <c r="Y114" s="475"/>
      <c r="Z114" s="661"/>
      <c r="AA114" s="662"/>
      <c r="AB114" s="662"/>
      <c r="AC114" s="662"/>
      <c r="AD114" s="6"/>
    </row>
    <row r="115" spans="1:30" s="3" customFormat="1" ht="24.95" customHeight="1" x14ac:dyDescent="0.2">
      <c r="A115" s="20"/>
      <c r="B115" s="661"/>
      <c r="C115" s="662"/>
      <c r="D115" s="662"/>
      <c r="E115" s="662"/>
      <c r="F115" s="661" t="s">
        <v>95</v>
      </c>
      <c r="G115" s="662"/>
      <c r="H115" s="662"/>
      <c r="I115" s="662"/>
      <c r="J115" s="666"/>
      <c r="K115" s="664"/>
      <c r="L115" s="664"/>
      <c r="M115" s="664"/>
      <c r="N115" s="664"/>
      <c r="O115" s="664"/>
      <c r="P115" s="664"/>
      <c r="Q115" s="665"/>
      <c r="R115" s="661"/>
      <c r="S115" s="662"/>
      <c r="T115" s="662"/>
      <c r="U115" s="662"/>
      <c r="V115" s="661"/>
      <c r="W115" s="662"/>
      <c r="X115" s="662"/>
      <c r="Y115" s="662"/>
      <c r="Z115" s="661"/>
      <c r="AA115" s="662"/>
      <c r="AB115" s="662"/>
      <c r="AC115" s="662"/>
    </row>
    <row r="116" spans="1:30" s="3" customFormat="1" ht="15" customHeight="1" x14ac:dyDescent="0.2">
      <c r="B116" s="475"/>
      <c r="C116" s="475"/>
      <c r="D116" s="475"/>
      <c r="E116" s="475"/>
      <c r="F116" s="475"/>
      <c r="G116" s="475"/>
      <c r="H116" s="475"/>
      <c r="I116" s="475"/>
      <c r="J116" s="475"/>
      <c r="K116" s="475"/>
      <c r="L116" s="475"/>
      <c r="M116" s="475"/>
      <c r="N116" s="475"/>
      <c r="O116" s="475"/>
      <c r="P116" s="475"/>
      <c r="Q116" s="475"/>
      <c r="R116" s="475"/>
      <c r="S116" s="475"/>
      <c r="T116" s="475"/>
      <c r="U116" s="475"/>
      <c r="V116" s="475"/>
      <c r="W116" s="475"/>
      <c r="X116" s="475"/>
      <c r="Y116" s="475"/>
      <c r="Z116" s="475"/>
    </row>
    <row r="117" spans="1:30" s="3" customFormat="1" ht="12.75" customHeight="1" x14ac:dyDescent="0.2"/>
    <row r="118" spans="1:30" s="3" customFormat="1" ht="12.75" customHeight="1" x14ac:dyDescent="0.2"/>
    <row r="119" spans="1:30" s="3" customFormat="1" ht="12.75" customHeight="1" x14ac:dyDescent="0.2"/>
    <row r="120" spans="1:30" s="3" customFormat="1" ht="12.75" customHeight="1" x14ac:dyDescent="0.2"/>
    <row r="121" spans="1:30" s="3" customFormat="1" ht="12.75" customHeight="1" x14ac:dyDescent="0.2"/>
    <row r="122" spans="1:30" s="3" customFormat="1" ht="12.75" customHeight="1" x14ac:dyDescent="0.2"/>
    <row r="123" spans="1:30" s="3" customFormat="1" ht="12.75" customHeight="1" x14ac:dyDescent="0.2"/>
    <row r="124" spans="1:30" s="3" customFormat="1" ht="12.75" customHeight="1" x14ac:dyDescent="0.2"/>
    <row r="125" spans="1:30" s="3" customFormat="1" ht="12.75" customHeight="1" x14ac:dyDescent="0.2"/>
    <row r="126" spans="1:30" s="3" customFormat="1" ht="12.75" customHeight="1" x14ac:dyDescent="0.2"/>
    <row r="127" spans="1:30" s="3" customFormat="1" ht="12.75" customHeight="1" x14ac:dyDescent="0.2"/>
    <row r="128" spans="1:30" s="3" customFormat="1" ht="12.75" customHeight="1" x14ac:dyDescent="0.2"/>
    <row r="129" s="3" customFormat="1" ht="12.75" customHeight="1" x14ac:dyDescent="0.2"/>
    <row r="130" s="3" customFormat="1" ht="12.75" customHeight="1" x14ac:dyDescent="0.2"/>
    <row r="131" s="3" customFormat="1" ht="12.75" customHeight="1" x14ac:dyDescent="0.2"/>
    <row r="132" s="3" customFormat="1" ht="12.75" customHeight="1" x14ac:dyDescent="0.2"/>
    <row r="133" s="3" customFormat="1" ht="12.75" customHeight="1" x14ac:dyDescent="0.2"/>
    <row r="134" s="3" customFormat="1" ht="12.75" customHeight="1" x14ac:dyDescent="0.2"/>
    <row r="135" s="3" customFormat="1" ht="12.75" customHeight="1" x14ac:dyDescent="0.2"/>
    <row r="136" s="3" customFormat="1" ht="12.75" customHeight="1" x14ac:dyDescent="0.2"/>
    <row r="137" s="3" customFormat="1" ht="12.75" customHeight="1" x14ac:dyDescent="0.2"/>
    <row r="138" s="3" customFormat="1" ht="12.75" customHeight="1" x14ac:dyDescent="0.2"/>
    <row r="139" s="3" customFormat="1" ht="12.75" customHeight="1" x14ac:dyDescent="0.2"/>
    <row r="140" s="3" customFormat="1" ht="12.75" customHeight="1" x14ac:dyDescent="0.2"/>
    <row r="141" s="3" customFormat="1" ht="12.75" customHeight="1" x14ac:dyDescent="0.2"/>
    <row r="142" s="3" customFormat="1" ht="12.75" customHeight="1" x14ac:dyDescent="0.2"/>
    <row r="143" s="3" customFormat="1" ht="12.75" customHeight="1" x14ac:dyDescent="0.2"/>
    <row r="144" s="3" customFormat="1" ht="12.75" customHeight="1" x14ac:dyDescent="0.2"/>
    <row r="145" spans="1:36" s="3" customFormat="1" ht="12.75" customHeight="1" x14ac:dyDescent="0.2"/>
    <row r="146" spans="1:36" s="3" customFormat="1" ht="12.75" customHeight="1" x14ac:dyDescent="0.2"/>
    <row r="147" spans="1:36" s="3" customFormat="1" ht="12.75" customHeight="1" x14ac:dyDescent="0.2"/>
    <row r="148" spans="1:36" s="3" customFormat="1" ht="12.75" customHeight="1" x14ac:dyDescent="0.2"/>
    <row r="149" spans="1:36" s="3" customFormat="1" ht="12.75" customHeight="1" x14ac:dyDescent="0.2"/>
    <row r="150" spans="1:36" s="3" customFormat="1" x14ac:dyDescent="0.2"/>
    <row r="151" spans="1:36" s="3" customFormat="1" x14ac:dyDescent="0.2"/>
    <row r="152" spans="1:36" s="3" customFormat="1" x14ac:dyDescent="0.2"/>
    <row r="153" spans="1:36" s="3" customFormat="1" x14ac:dyDescent="0.2"/>
    <row r="154" spans="1:36" s="3" customFormat="1" x14ac:dyDescent="0.2"/>
    <row r="155" spans="1:36" s="3" customFormat="1" x14ac:dyDescent="0.2">
      <c r="AC155" s="2"/>
      <c r="AD155" s="2"/>
      <c r="AE155" s="2"/>
      <c r="AF155" s="2"/>
      <c r="AG155" s="2"/>
      <c r="AH155" s="2"/>
      <c r="AI155" s="2"/>
      <c r="AJ155" s="2"/>
    </row>
    <row r="156" spans="1:36"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row>
  </sheetData>
  <sheetProtection password="CDC4" sheet="1" objects="1" scenarios="1"/>
  <mergeCells count="187">
    <mergeCell ref="K20:L20"/>
    <mergeCell ref="K21:L21"/>
    <mergeCell ref="K22:L22"/>
    <mergeCell ref="N22:X23"/>
    <mergeCell ref="K25:L25"/>
    <mergeCell ref="K26:L26"/>
    <mergeCell ref="K27:L27"/>
    <mergeCell ref="K28:L28"/>
    <mergeCell ref="N28:X29"/>
    <mergeCell ref="X109:Y109"/>
    <mergeCell ref="F110:H110"/>
    <mergeCell ref="I110:K110"/>
    <mergeCell ref="L110:N110"/>
    <mergeCell ref="O110:Q110"/>
    <mergeCell ref="R110:T110"/>
    <mergeCell ref="U110:W110"/>
    <mergeCell ref="X110:Y110"/>
    <mergeCell ref="J109:Q109"/>
    <mergeCell ref="B52:I52"/>
    <mergeCell ref="J52:M52"/>
    <mergeCell ref="B54:I54"/>
    <mergeCell ref="J54:M54"/>
    <mergeCell ref="N54:O54"/>
    <mergeCell ref="P54:T54"/>
    <mergeCell ref="B86:Z86"/>
    <mergeCell ref="B88:E88"/>
    <mergeCell ref="F88:I88"/>
    <mergeCell ref="C73:O74"/>
    <mergeCell ref="C75:O76"/>
    <mergeCell ref="P75:R76"/>
    <mergeCell ref="S77:Y78"/>
    <mergeCell ref="S75:Y76"/>
    <mergeCell ref="S68:Y69"/>
    <mergeCell ref="S58:Y59"/>
    <mergeCell ref="S56:Y57"/>
    <mergeCell ref="C56:O57"/>
    <mergeCell ref="P56:R57"/>
    <mergeCell ref="C58:O59"/>
    <mergeCell ref="P58:R59"/>
    <mergeCell ref="C63:O64"/>
    <mergeCell ref="C80:G80"/>
    <mergeCell ref="C81:G81"/>
    <mergeCell ref="B44:E44"/>
    <mergeCell ref="F44:I44"/>
    <mergeCell ref="R100:U100"/>
    <mergeCell ref="J102:Q102"/>
    <mergeCell ref="I46:M46"/>
    <mergeCell ref="N46:R46"/>
    <mergeCell ref="U46:Y46"/>
    <mergeCell ref="S46:T46"/>
    <mergeCell ref="C77:O78"/>
    <mergeCell ref="P77:R78"/>
    <mergeCell ref="S70:Y71"/>
    <mergeCell ref="P73:Y74"/>
    <mergeCell ref="P63:R64"/>
    <mergeCell ref="C66:O67"/>
    <mergeCell ref="P66:R67"/>
    <mergeCell ref="C68:O69"/>
    <mergeCell ref="P68:R69"/>
    <mergeCell ref="C70:O71"/>
    <mergeCell ref="P70:R71"/>
    <mergeCell ref="J90:Y90"/>
    <mergeCell ref="J88:Y88"/>
    <mergeCell ref="B48:Y48"/>
    <mergeCell ref="B50:I50"/>
    <mergeCell ref="J50:M50"/>
    <mergeCell ref="C82:G82"/>
    <mergeCell ref="C83:G83"/>
    <mergeCell ref="C60:O61"/>
    <mergeCell ref="P60:R61"/>
    <mergeCell ref="B12:X12"/>
    <mergeCell ref="B14:X14"/>
    <mergeCell ref="B34:Y34"/>
    <mergeCell ref="J38:Y38"/>
    <mergeCell ref="J42:Y42"/>
    <mergeCell ref="J44:Y44"/>
    <mergeCell ref="J36:Y36"/>
    <mergeCell ref="J40:Y40"/>
    <mergeCell ref="B15:X15"/>
    <mergeCell ref="B31:H31"/>
    <mergeCell ref="B13:X13"/>
    <mergeCell ref="F36:I36"/>
    <mergeCell ref="B38:E38"/>
    <mergeCell ref="F38:I38"/>
    <mergeCell ref="B40:E40"/>
    <mergeCell ref="F40:I40"/>
    <mergeCell ref="B42:E42"/>
    <mergeCell ref="F42:I42"/>
    <mergeCell ref="S66:Y67"/>
    <mergeCell ref="S63:Y64"/>
    <mergeCell ref="S60:Y61"/>
    <mergeCell ref="H80:J80"/>
    <mergeCell ref="H81:J81"/>
    <mergeCell ref="H82:J82"/>
    <mergeCell ref="K80:N80"/>
    <mergeCell ref="K81:N81"/>
    <mergeCell ref="K82:N82"/>
    <mergeCell ref="H84:J84"/>
    <mergeCell ref="K84:N84"/>
    <mergeCell ref="H83:J83"/>
    <mergeCell ref="K83:N83"/>
    <mergeCell ref="B99:E99"/>
    <mergeCell ref="F99:I99"/>
    <mergeCell ref="J99:M99"/>
    <mergeCell ref="N99:Q99"/>
    <mergeCell ref="R99:U99"/>
    <mergeCell ref="V99:Y99"/>
    <mergeCell ref="F100:I100"/>
    <mergeCell ref="F94:I94"/>
    <mergeCell ref="J98:Q98"/>
    <mergeCell ref="J100:Q100"/>
    <mergeCell ref="J94:M94"/>
    <mergeCell ref="B96:E96"/>
    <mergeCell ref="F96:I96"/>
    <mergeCell ref="J96:M96"/>
    <mergeCell ref="F97:I97"/>
    <mergeCell ref="J97:M97"/>
    <mergeCell ref="N97:Q97"/>
    <mergeCell ref="C84:G84"/>
    <mergeCell ref="F89:I89"/>
    <mergeCell ref="F90:I90"/>
    <mergeCell ref="B89:E89"/>
    <mergeCell ref="B90:E90"/>
    <mergeCell ref="R96:U96"/>
    <mergeCell ref="V96:Y96"/>
    <mergeCell ref="B98:E98"/>
    <mergeCell ref="F98:I98"/>
    <mergeCell ref="F92:I92"/>
    <mergeCell ref="J92:M92"/>
    <mergeCell ref="Z97:AC97"/>
    <mergeCell ref="B103:E103"/>
    <mergeCell ref="F103:I103"/>
    <mergeCell ref="J103:M103"/>
    <mergeCell ref="N103:Q103"/>
    <mergeCell ref="R103:U103"/>
    <mergeCell ref="V103:Y103"/>
    <mergeCell ref="R102:U102"/>
    <mergeCell ref="V102:Y102"/>
    <mergeCell ref="B97:E97"/>
    <mergeCell ref="B100:E100"/>
    <mergeCell ref="B102:E102"/>
    <mergeCell ref="B101:E101"/>
    <mergeCell ref="R101:U101"/>
    <mergeCell ref="V101:Y101"/>
    <mergeCell ref="R98:U98"/>
    <mergeCell ref="V98:Y98"/>
    <mergeCell ref="F102:I102"/>
    <mergeCell ref="F101:I101"/>
    <mergeCell ref="J101:M101"/>
    <mergeCell ref="N101:Q101"/>
    <mergeCell ref="R97:U97"/>
    <mergeCell ref="V97:Y97"/>
    <mergeCell ref="V100:Y100"/>
    <mergeCell ref="V111:Y111"/>
    <mergeCell ref="F113:I113"/>
    <mergeCell ref="F111:I111"/>
    <mergeCell ref="J111:Q111"/>
    <mergeCell ref="R111:U111"/>
    <mergeCell ref="B105:Y105"/>
    <mergeCell ref="B104:Z104"/>
    <mergeCell ref="B107:E107"/>
    <mergeCell ref="F107:I107"/>
    <mergeCell ref="J107:Q107"/>
    <mergeCell ref="R107:U107"/>
    <mergeCell ref="V107:Y107"/>
    <mergeCell ref="Z107:AC107"/>
    <mergeCell ref="B108:E108"/>
    <mergeCell ref="F108:I108"/>
    <mergeCell ref="J108:M108"/>
    <mergeCell ref="N108:Q108"/>
    <mergeCell ref="R108:U108"/>
    <mergeCell ref="V108:Y108"/>
    <mergeCell ref="B109:E109"/>
    <mergeCell ref="F109:I109"/>
    <mergeCell ref="C110:E110"/>
    <mergeCell ref="R109:T109"/>
    <mergeCell ref="U109:W109"/>
    <mergeCell ref="B115:E115"/>
    <mergeCell ref="F115:I115"/>
    <mergeCell ref="J113:Q113"/>
    <mergeCell ref="R113:U113"/>
    <mergeCell ref="V113:Y113"/>
    <mergeCell ref="Z114:AC114"/>
    <mergeCell ref="J115:Q115"/>
    <mergeCell ref="R115:U115"/>
    <mergeCell ref="V115:Y115"/>
    <mergeCell ref="Z115:AC115"/>
  </mergeCells>
  <phoneticPr fontId="0" type="noConversion"/>
  <dataValidations count="2">
    <dataValidation type="list" allowBlank="1" showInputMessage="1" showErrorMessage="1" sqref="Z44">
      <formula1>$AB$40:$AB$42</formula1>
    </dataValidation>
    <dataValidation type="list" allowBlank="1" showInputMessage="1" showErrorMessage="1" sqref="J44:Y44">
      <formula1>PODROČJA</formula1>
    </dataValidation>
  </dataValidations>
  <printOptions horizontalCentered="1"/>
  <pageMargins left="0.74803149606299213" right="0.39370078740157483" top="0.59055118110236227" bottom="0.59055118110236227" header="0" footer="0"/>
  <pageSetup paperSize="9" scale="73" fitToHeight="0" orientation="portrait" r:id="rId1"/>
  <headerFooter alignWithMargins="0">
    <oddHeader>&amp;LProgram Norveškega finančnega mehanizma 2009-2014 in Program Finančnega mehanizma EGP 2009-2014 
Vmesno poročilo projekta &amp;R&amp;F</oddHeader>
    <oddFooter>&amp;L&amp;A&amp;C&amp;P/&amp;N&amp;R&amp;D</oddFooter>
  </headerFooter>
  <rowBreaks count="1" manualBreakCount="1">
    <brk id="47" max="25" man="1"/>
  </rowBreaks>
  <colBreaks count="1" manualBreakCount="1">
    <brk id="26" max="123"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'6a. Seznam dokazil '!$AW$7:$AW$8</xm:f>
          </x14:formula1>
          <xm:sqref>J42:Y42</xm:sqref>
        </x14:dataValidation>
        <x14:dataValidation type="list" allowBlank="1" showInputMessage="1" showErrorMessage="1">
          <x14:formula1>
            <xm:f>'6a. Seznam dokazil '!$AZ$4:$AZ$9</xm:f>
          </x14:formula1>
          <xm:sqref>J52:M52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P277"/>
  <sheetViews>
    <sheetView view="pageBreakPreview" topLeftCell="A4" zoomScaleNormal="100" zoomScaleSheetLayoutView="100" workbookViewId="0">
      <selection activeCell="D4" sqref="D4:M4"/>
    </sheetView>
  </sheetViews>
  <sheetFormatPr defaultColWidth="9.140625" defaultRowHeight="15" x14ac:dyDescent="0.25"/>
  <cols>
    <col min="1" max="2" width="9.140625" style="411"/>
    <col min="3" max="3" width="4.7109375" style="411" customWidth="1"/>
    <col min="4" max="4" width="31" style="411" customWidth="1"/>
    <col min="5" max="11" width="15.28515625" style="411" customWidth="1"/>
    <col min="12" max="12" width="15.7109375" style="411" customWidth="1"/>
    <col min="13" max="13" width="13.5703125" style="411" customWidth="1"/>
    <col min="14" max="14" width="14.140625" style="411" customWidth="1"/>
    <col min="15" max="15" width="15.28515625" style="411" customWidth="1"/>
    <col min="16" max="16" width="9" style="417" customWidth="1"/>
    <col min="17" max="16384" width="9.140625" style="411"/>
  </cols>
  <sheetData>
    <row r="1" spans="2:16" ht="30" customHeight="1" x14ac:dyDescent="0.35">
      <c r="D1" s="412"/>
      <c r="E1" s="413"/>
      <c r="F1" s="413"/>
      <c r="G1" s="414"/>
      <c r="P1" s="411"/>
    </row>
    <row r="2" spans="2:16" ht="30" customHeight="1" x14ac:dyDescent="0.35">
      <c r="D2" s="412"/>
      <c r="E2" s="413"/>
      <c r="F2" s="413"/>
      <c r="G2" s="414"/>
      <c r="P2" s="411"/>
    </row>
    <row r="3" spans="2:16" ht="39.950000000000003" customHeight="1" x14ac:dyDescent="0.4">
      <c r="B3" s="415"/>
      <c r="D3" s="415"/>
      <c r="E3" s="414"/>
      <c r="F3" s="414"/>
      <c r="G3" s="414"/>
      <c r="P3" s="411"/>
    </row>
    <row r="4" spans="2:16" ht="39.950000000000003" customHeight="1" x14ac:dyDescent="0.4">
      <c r="B4" s="489"/>
      <c r="C4" s="420"/>
      <c r="D4" s="1155" t="str">
        <f>"8b. POTRJENI IZDATKI TEKOČEGA OBDOBJA POROČANJA " &amp;"(" &amp;'1.NASLOVNICA'!J52 &amp;")"</f>
        <v>8b. POTRJENI IZDATKI TEKOČEGA OBDOBJA POROČANJA ()</v>
      </c>
      <c r="E4" s="1156"/>
      <c r="F4" s="1156"/>
      <c r="G4" s="1156"/>
      <c r="H4" s="1156"/>
      <c r="I4" s="1156"/>
      <c r="J4" s="1156"/>
      <c r="K4" s="1156"/>
      <c r="L4" s="1156"/>
      <c r="M4" s="1156"/>
      <c r="N4" s="420"/>
      <c r="O4" s="420"/>
      <c r="P4" s="411"/>
    </row>
    <row r="5" spans="2:16" ht="31.5" customHeight="1" x14ac:dyDescent="0.4">
      <c r="B5" s="489"/>
      <c r="C5" s="420"/>
      <c r="D5" s="1157" t="s">
        <v>245</v>
      </c>
      <c r="E5" s="1158"/>
      <c r="F5" s="1158"/>
      <c r="G5" s="1158"/>
      <c r="H5" s="1158"/>
      <c r="I5" s="1158"/>
      <c r="J5" s="1158"/>
      <c r="K5" s="1158"/>
      <c r="L5" s="1158"/>
      <c r="M5" s="1158"/>
      <c r="N5" s="420"/>
      <c r="O5" s="420"/>
      <c r="P5" s="411"/>
    </row>
    <row r="6" spans="2:16" ht="31.5" customHeight="1" x14ac:dyDescent="0.4">
      <c r="B6" s="489"/>
      <c r="C6" s="420"/>
      <c r="D6" s="1157" t="s">
        <v>427</v>
      </c>
      <c r="E6" s="1158"/>
      <c r="F6" s="1158"/>
      <c r="G6" s="1158"/>
      <c r="H6" s="1158"/>
      <c r="I6" s="1158"/>
      <c r="J6" s="1158"/>
      <c r="K6" s="1158"/>
      <c r="L6" s="1158"/>
      <c r="M6" s="1158"/>
      <c r="N6" s="420"/>
      <c r="O6" s="420"/>
      <c r="P6" s="411"/>
    </row>
    <row r="7" spans="2:16" ht="35.25" customHeight="1" x14ac:dyDescent="0.25">
      <c r="B7" s="420"/>
      <c r="C7" s="420"/>
      <c r="D7" s="421" t="str">
        <f>IF(COUNTIF(AKRONIM,"?*"),AKRONIM,"AKRONIM PROJEKTA")</f>
        <v>AKRONIM PROJEKTA</v>
      </c>
      <c r="E7" s="420"/>
      <c r="F7" s="420"/>
      <c r="G7" s="420"/>
      <c r="H7" s="422"/>
      <c r="I7" s="422"/>
      <c r="J7" s="422"/>
      <c r="K7" s="422"/>
      <c r="L7" s="420"/>
      <c r="M7" s="420"/>
      <c r="N7" s="420"/>
      <c r="O7" s="420"/>
      <c r="P7" s="411"/>
    </row>
    <row r="8" spans="2:16" ht="35.25" customHeight="1" x14ac:dyDescent="0.25">
      <c r="B8" s="420"/>
      <c r="C8" s="423"/>
      <c r="D8" s="203" t="s">
        <v>101</v>
      </c>
      <c r="E8" s="1161" t="s">
        <v>89</v>
      </c>
      <c r="F8" s="1161"/>
      <c r="G8" s="1161" t="s">
        <v>102</v>
      </c>
      <c r="H8" s="1161"/>
      <c r="I8" s="424"/>
      <c r="J8" s="424"/>
      <c r="K8" s="424"/>
      <c r="L8" s="425"/>
      <c r="M8" s="425"/>
      <c r="N8" s="425"/>
      <c r="O8" s="425"/>
      <c r="P8" s="411"/>
    </row>
    <row r="9" spans="2:16" ht="24.95" customHeight="1" x14ac:dyDescent="0.25">
      <c r="B9" s="420"/>
      <c r="C9" s="423"/>
      <c r="D9" s="205" t="s">
        <v>103</v>
      </c>
      <c r="E9" s="1162" t="str">
        <f>IFERROR('6a. Seznam dokazil '!AE277,"")</f>
        <v/>
      </c>
      <c r="F9" s="1162"/>
      <c r="G9" s="1131" t="str">
        <f>IFERROR(+E9/E13,"")</f>
        <v/>
      </c>
      <c r="H9" s="1132"/>
      <c r="I9" s="426"/>
      <c r="J9" s="424"/>
      <c r="K9" s="424"/>
      <c r="L9" s="425"/>
      <c r="M9" s="425"/>
      <c r="N9" s="425"/>
      <c r="O9" s="425"/>
      <c r="P9" s="411"/>
    </row>
    <row r="10" spans="2:16" ht="23.25" customHeight="1" x14ac:dyDescent="0.25">
      <c r="B10" s="420"/>
      <c r="C10" s="423"/>
      <c r="D10" s="205" t="s">
        <v>104</v>
      </c>
      <c r="E10" s="1162" t="str">
        <f>IFERROR('6a. Seznam dokazil '!AE278,"")</f>
        <v/>
      </c>
      <c r="F10" s="1162"/>
      <c r="G10" s="1131" t="str">
        <f>IFERROR(E10/E13,"")</f>
        <v/>
      </c>
      <c r="H10" s="1132"/>
      <c r="I10" s="1161" t="s">
        <v>105</v>
      </c>
      <c r="J10" s="1161"/>
      <c r="K10" s="424"/>
      <c r="L10" s="425"/>
      <c r="M10" s="425"/>
      <c r="N10" s="425"/>
      <c r="O10" s="425"/>
      <c r="P10" s="411"/>
    </row>
    <row r="11" spans="2:16" x14ac:dyDescent="0.25">
      <c r="B11" s="420"/>
      <c r="C11" s="423"/>
      <c r="D11" s="205" t="s">
        <v>106</v>
      </c>
      <c r="E11" s="1162" t="str">
        <f>IFERROR('6a. Seznam dokazil '!AE279,"")</f>
        <v/>
      </c>
      <c r="F11" s="1162"/>
      <c r="G11" s="1163" t="str">
        <f>+IFERROR(E11/E13,"")</f>
        <v/>
      </c>
      <c r="H11" s="1164"/>
      <c r="I11" s="1163" t="str">
        <f>IFERROR(E11/E10,"")</f>
        <v/>
      </c>
      <c r="J11" s="1164"/>
      <c r="K11" s="424"/>
      <c r="L11" s="425"/>
      <c r="M11" s="443"/>
      <c r="N11" s="425"/>
      <c r="O11" s="425"/>
      <c r="P11" s="411"/>
    </row>
    <row r="12" spans="2:16" ht="20.100000000000001" customHeight="1" x14ac:dyDescent="0.25">
      <c r="B12" s="420"/>
      <c r="C12" s="423"/>
      <c r="D12" s="205" t="s">
        <v>247</v>
      </c>
      <c r="E12" s="1162">
        <f>IFERROR('6a. Seznam dokazil '!AE280,"")</f>
        <v>0</v>
      </c>
      <c r="F12" s="1162"/>
      <c r="G12" s="1163" t="str">
        <f>IFERROR(E12/E13,"")</f>
        <v/>
      </c>
      <c r="H12" s="1164"/>
      <c r="I12" s="1165" t="str">
        <f>IFERROR(E12/E10,"")</f>
        <v/>
      </c>
      <c r="J12" s="1166"/>
      <c r="K12" s="424"/>
      <c r="L12" s="425"/>
      <c r="M12" s="425"/>
      <c r="N12" s="425"/>
      <c r="O12" s="425"/>
      <c r="P12" s="411"/>
    </row>
    <row r="13" spans="2:16" ht="28.5" customHeight="1" x14ac:dyDescent="0.25">
      <c r="B13" s="420"/>
      <c r="C13" s="423"/>
      <c r="D13" s="253" t="s">
        <v>237</v>
      </c>
      <c r="E13" s="1162" t="str">
        <f>IFERROR(+E9+E10,"")</f>
        <v/>
      </c>
      <c r="F13" s="1162"/>
      <c r="G13" s="1133" t="str">
        <f>IFERROR(G10+G9,"")</f>
        <v/>
      </c>
      <c r="H13" s="1167"/>
      <c r="I13" s="424"/>
      <c r="J13" s="424"/>
      <c r="K13" s="424"/>
      <c r="L13" s="425"/>
      <c r="M13" s="425"/>
      <c r="N13" s="425"/>
      <c r="O13" s="425"/>
      <c r="P13" s="411"/>
    </row>
    <row r="14" spans="2:16" ht="20.100000000000001" customHeight="1" x14ac:dyDescent="0.25">
      <c r="B14" s="420"/>
      <c r="C14" s="420"/>
      <c r="D14" s="1117"/>
      <c r="E14" s="1118"/>
      <c r="F14" s="1118"/>
      <c r="G14" s="1118"/>
      <c r="H14" s="1118"/>
      <c r="I14" s="1118"/>
      <c r="J14" s="1118"/>
      <c r="K14" s="1118"/>
      <c r="L14" s="1118"/>
      <c r="M14" s="434"/>
      <c r="N14" s="420"/>
      <c r="O14" s="420"/>
      <c r="P14" s="411"/>
    </row>
    <row r="15" spans="2:16" ht="30" customHeight="1" x14ac:dyDescent="0.25">
      <c r="B15" s="420"/>
      <c r="C15" s="420"/>
      <c r="D15" s="55" t="s">
        <v>108</v>
      </c>
      <c r="E15" s="1058" t="s">
        <v>32</v>
      </c>
      <c r="F15" s="1058" t="s">
        <v>109</v>
      </c>
      <c r="G15" s="1059" t="s">
        <v>110</v>
      </c>
      <c r="H15" s="1060"/>
      <c r="I15" s="1058" t="s">
        <v>111</v>
      </c>
      <c r="J15" s="1058"/>
      <c r="K15" s="1058" t="s">
        <v>216</v>
      </c>
      <c r="L15" s="1058" t="s">
        <v>175</v>
      </c>
      <c r="M15" s="1083" t="s">
        <v>174</v>
      </c>
      <c r="N15" s="1083" t="s">
        <v>385</v>
      </c>
      <c r="O15" s="1083" t="s">
        <v>208</v>
      </c>
    </row>
    <row r="16" spans="2:16" ht="30" x14ac:dyDescent="0.25">
      <c r="B16" s="420"/>
      <c r="C16" s="420"/>
      <c r="D16" s="59" t="s">
        <v>31</v>
      </c>
      <c r="E16" s="1058"/>
      <c r="F16" s="1058"/>
      <c r="G16" s="380" t="s">
        <v>114</v>
      </c>
      <c r="H16" s="380" t="s">
        <v>115</v>
      </c>
      <c r="I16" s="381" t="s">
        <v>116</v>
      </c>
      <c r="J16" s="381" t="s">
        <v>117</v>
      </c>
      <c r="K16" s="1058"/>
      <c r="L16" s="1058"/>
      <c r="M16" s="1095"/>
      <c r="N16" s="1095"/>
      <c r="O16" s="1095"/>
      <c r="P16" s="411"/>
    </row>
    <row r="17" spans="2:15" s="411" customFormat="1" ht="32.25" customHeight="1" x14ac:dyDescent="0.25">
      <c r="B17" s="420"/>
      <c r="C17" s="420"/>
      <c r="D17" s="254" t="s">
        <v>98</v>
      </c>
      <c r="E17" s="170">
        <f t="shared" ref="E17:J17" si="0">+E30+E43+E56+E69+E82+E95+E108+E121+E134+E147+E160+E173+E186+E199+E212+E225</f>
        <v>0</v>
      </c>
      <c r="F17" s="170">
        <f t="shared" si="0"/>
        <v>0</v>
      </c>
      <c r="G17" s="170">
        <f t="shared" si="0"/>
        <v>0</v>
      </c>
      <c r="H17" s="170">
        <f t="shared" si="0"/>
        <v>0</v>
      </c>
      <c r="I17" s="170">
        <f t="shared" si="0"/>
        <v>0</v>
      </c>
      <c r="J17" s="170">
        <f t="shared" si="0"/>
        <v>0</v>
      </c>
      <c r="K17" s="170">
        <f t="shared" ref="K17:K22" si="1">+J17+I17+H17+E17+F17+G17</f>
        <v>0</v>
      </c>
      <c r="L17" s="170">
        <f t="shared" ref="L17:L22" si="2">+K30+K43+K56+K69+K82+K95+K108+K121+K134+K147+K160+K173+K186+K199+K212+K225</f>
        <v>0</v>
      </c>
      <c r="M17" s="1159"/>
      <c r="N17" s="1159"/>
      <c r="O17" s="1159"/>
    </row>
    <row r="18" spans="2:15" s="411" customFormat="1" ht="32.25" customHeight="1" x14ac:dyDescent="0.25">
      <c r="B18" s="420"/>
      <c r="C18" s="420"/>
      <c r="D18" s="254" t="s">
        <v>99</v>
      </c>
      <c r="E18" s="170">
        <f t="shared" ref="E18:J22" si="3">+E31+E44+E57+E70+E83+E96+E109+E122+E135+E148+E161+E174+E187+E200+E213+E226</f>
        <v>0</v>
      </c>
      <c r="F18" s="170">
        <f t="shared" si="3"/>
        <v>0</v>
      </c>
      <c r="G18" s="170">
        <f t="shared" si="3"/>
        <v>0</v>
      </c>
      <c r="H18" s="170">
        <f t="shared" si="3"/>
        <v>0</v>
      </c>
      <c r="I18" s="170">
        <f t="shared" si="3"/>
        <v>0</v>
      </c>
      <c r="J18" s="170">
        <f t="shared" si="3"/>
        <v>0</v>
      </c>
      <c r="K18" s="170">
        <f t="shared" si="1"/>
        <v>0</v>
      </c>
      <c r="L18" s="170">
        <f t="shared" si="2"/>
        <v>0</v>
      </c>
      <c r="M18" s="1159"/>
      <c r="N18" s="1159"/>
      <c r="O18" s="1159"/>
    </row>
    <row r="19" spans="2:15" s="411" customFormat="1" ht="32.25" customHeight="1" x14ac:dyDescent="0.25">
      <c r="B19" s="420"/>
      <c r="C19" s="420"/>
      <c r="D19" s="254" t="s">
        <v>77</v>
      </c>
      <c r="E19" s="170">
        <f t="shared" si="3"/>
        <v>0</v>
      </c>
      <c r="F19" s="170">
        <f t="shared" si="3"/>
        <v>0</v>
      </c>
      <c r="G19" s="170">
        <f t="shared" si="3"/>
        <v>0</v>
      </c>
      <c r="H19" s="170">
        <f t="shared" si="3"/>
        <v>0</v>
      </c>
      <c r="I19" s="170">
        <f t="shared" si="3"/>
        <v>0</v>
      </c>
      <c r="J19" s="170">
        <f t="shared" si="3"/>
        <v>0</v>
      </c>
      <c r="K19" s="170">
        <f t="shared" si="1"/>
        <v>0</v>
      </c>
      <c r="L19" s="170">
        <f t="shared" si="2"/>
        <v>0</v>
      </c>
      <c r="M19" s="1159"/>
      <c r="N19" s="1159"/>
      <c r="O19" s="1159"/>
    </row>
    <row r="20" spans="2:15" s="411" customFormat="1" ht="32.25" customHeight="1" x14ac:dyDescent="0.25">
      <c r="B20" s="420"/>
      <c r="C20" s="420"/>
      <c r="D20" s="254" t="s">
        <v>78</v>
      </c>
      <c r="E20" s="170">
        <f t="shared" si="3"/>
        <v>0</v>
      </c>
      <c r="F20" s="170">
        <f t="shared" si="3"/>
        <v>0</v>
      </c>
      <c r="G20" s="170">
        <f t="shared" si="3"/>
        <v>0</v>
      </c>
      <c r="H20" s="170">
        <f t="shared" si="3"/>
        <v>0</v>
      </c>
      <c r="I20" s="170">
        <f t="shared" si="3"/>
        <v>0</v>
      </c>
      <c r="J20" s="170">
        <f t="shared" si="3"/>
        <v>0</v>
      </c>
      <c r="K20" s="170">
        <f t="shared" si="1"/>
        <v>0</v>
      </c>
      <c r="L20" s="170">
        <f t="shared" si="2"/>
        <v>0</v>
      </c>
      <c r="M20" s="1159"/>
      <c r="N20" s="1159"/>
      <c r="O20" s="1159"/>
    </row>
    <row r="21" spans="2:15" s="411" customFormat="1" ht="32.25" customHeight="1" x14ac:dyDescent="0.25">
      <c r="B21" s="420"/>
      <c r="C21" s="420"/>
      <c r="D21" s="254" t="s">
        <v>79</v>
      </c>
      <c r="E21" s="170">
        <f t="shared" si="3"/>
        <v>0</v>
      </c>
      <c r="F21" s="170">
        <f t="shared" si="3"/>
        <v>0</v>
      </c>
      <c r="G21" s="170">
        <f t="shared" si="3"/>
        <v>0</v>
      </c>
      <c r="H21" s="170">
        <f t="shared" si="3"/>
        <v>0</v>
      </c>
      <c r="I21" s="170">
        <f t="shared" si="3"/>
        <v>0</v>
      </c>
      <c r="J21" s="170">
        <f t="shared" si="3"/>
        <v>0</v>
      </c>
      <c r="K21" s="170">
        <f t="shared" si="1"/>
        <v>0</v>
      </c>
      <c r="L21" s="170">
        <f t="shared" si="2"/>
        <v>0</v>
      </c>
      <c r="M21" s="1159"/>
      <c r="N21" s="1159"/>
      <c r="O21" s="1159"/>
    </row>
    <row r="22" spans="2:15" s="411" customFormat="1" ht="32.25" customHeight="1" x14ac:dyDescent="0.25">
      <c r="B22" s="420"/>
      <c r="C22" s="420"/>
      <c r="D22" s="254" t="s">
        <v>100</v>
      </c>
      <c r="E22" s="170">
        <f t="shared" si="3"/>
        <v>0</v>
      </c>
      <c r="F22" s="170">
        <f t="shared" si="3"/>
        <v>0</v>
      </c>
      <c r="G22" s="170">
        <f t="shared" si="3"/>
        <v>0</v>
      </c>
      <c r="H22" s="170">
        <f t="shared" si="3"/>
        <v>0</v>
      </c>
      <c r="I22" s="170">
        <f t="shared" si="3"/>
        <v>0</v>
      </c>
      <c r="J22" s="170">
        <f t="shared" si="3"/>
        <v>0</v>
      </c>
      <c r="K22" s="170">
        <f t="shared" si="1"/>
        <v>0</v>
      </c>
      <c r="L22" s="170">
        <f t="shared" si="2"/>
        <v>0</v>
      </c>
      <c r="M22" s="1160"/>
      <c r="N22" s="1160"/>
      <c r="O22" s="1160"/>
    </row>
    <row r="23" spans="2:15" s="411" customFormat="1" ht="32.25" customHeight="1" x14ac:dyDescent="0.25">
      <c r="B23" s="420"/>
      <c r="C23" s="420"/>
      <c r="D23" s="66" t="str">
        <f>"Skupni upravičeni stroški "&amp;D7</f>
        <v>Skupni upravičeni stroški AKRONIM PROJEKTA</v>
      </c>
      <c r="E23" s="67">
        <f>'6a. Seznam dokazil '!AB32</f>
        <v>0</v>
      </c>
      <c r="F23" s="67">
        <f>'6a. Seznam dokazil '!AC32</f>
        <v>0</v>
      </c>
      <c r="G23" s="67">
        <f>'6a. Seznam dokazil '!AD32</f>
        <v>0</v>
      </c>
      <c r="H23" s="67">
        <f>'6a. Seznam dokazil '!AE32</f>
        <v>0</v>
      </c>
      <c r="I23" s="67">
        <f>'6a. Seznam dokazil '!AF32</f>
        <v>0</v>
      </c>
      <c r="J23" s="67">
        <f>'6a. Seznam dokazil '!AG32</f>
        <v>0</v>
      </c>
      <c r="K23" s="67">
        <f>+J23+I23+H23+G23+F23+E23</f>
        <v>0</v>
      </c>
      <c r="L23" s="67">
        <f>+L22+L21+L20+L19+L18+L17</f>
        <v>0</v>
      </c>
      <c r="M23" s="67">
        <f>'6a. Seznam dokazil '!AE280</f>
        <v>0</v>
      </c>
      <c r="N23" s="67">
        <f>+M23+K23</f>
        <v>0</v>
      </c>
      <c r="O23" s="67">
        <f>'6a. Seznam dokazil '!AB282</f>
        <v>0</v>
      </c>
    </row>
    <row r="24" spans="2:15" s="546" customFormat="1" ht="32.25" customHeight="1" x14ac:dyDescent="0.25">
      <c r="B24" s="545"/>
      <c r="C24" s="545"/>
      <c r="D24" s="545"/>
      <c r="E24" s="544" t="str">
        <f>'6a. Seznam dokazil '!BQ33</f>
        <v/>
      </c>
      <c r="F24" s="544" t="str">
        <f>'6a. Seznam dokazil '!BR33</f>
        <v/>
      </c>
      <c r="G24" s="544" t="str">
        <f>'6a. Seznam dokazil '!BS33</f>
        <v/>
      </c>
      <c r="H24" s="544" t="str">
        <f>'6a. Seznam dokazil '!BT33</f>
        <v/>
      </c>
      <c r="I24" s="544" t="str">
        <f>'6a. Seznam dokazil '!BU33</f>
        <v/>
      </c>
      <c r="J24" s="544" t="str">
        <f>'6a. Seznam dokazil '!BV33</f>
        <v/>
      </c>
      <c r="K24" s="544" t="str">
        <f>'6a. Seznam dokazil '!BW33</f>
        <v/>
      </c>
      <c r="L24" s="544" t="str">
        <f>'6a. Seznam dokazil '!BX33</f>
        <v/>
      </c>
      <c r="M24" s="544"/>
      <c r="N24" s="544" t="str">
        <f>'6a. Seznam dokazil '!BY33</f>
        <v/>
      </c>
      <c r="O24" s="544"/>
    </row>
    <row r="25" spans="2:15" s="411" customFormat="1" ht="20.100000000000001" customHeight="1" x14ac:dyDescent="0.25">
      <c r="B25" s="420"/>
      <c r="C25" s="420"/>
      <c r="D25" s="433"/>
      <c r="E25" s="434"/>
      <c r="F25" s="434"/>
      <c r="G25" s="434"/>
      <c r="H25" s="434"/>
      <c r="I25" s="434"/>
      <c r="J25" s="434"/>
      <c r="K25" s="434"/>
      <c r="L25" s="434"/>
      <c r="M25" s="420"/>
      <c r="N25" s="420"/>
      <c r="O25" s="420"/>
    </row>
    <row r="26" spans="2:15" s="411" customFormat="1" ht="35.25" customHeight="1" x14ac:dyDescent="0.25">
      <c r="B26" s="420"/>
      <c r="C26" s="445"/>
      <c r="D26" s="421" t="str">
        <f>IF(COUNTIF(NOCILEC,"?*"),NOCILEC,"NOSILEC PROJEKTA")</f>
        <v>NOSILEC PROJEKTA</v>
      </c>
      <c r="E26" s="420"/>
      <c r="F26" s="420"/>
      <c r="G26" s="420"/>
      <c r="H26" s="422"/>
      <c r="I26" s="422"/>
      <c r="J26" s="422"/>
      <c r="K26" s="422"/>
      <c r="L26" s="420"/>
      <c r="M26" s="420"/>
      <c r="N26" s="420"/>
      <c r="O26" s="420"/>
    </row>
    <row r="27" spans="2:15" s="411" customFormat="1" ht="20.100000000000001" customHeight="1" x14ac:dyDescent="0.25">
      <c r="B27" s="420"/>
      <c r="C27" s="420"/>
      <c r="D27" s="1117"/>
      <c r="E27" s="1118"/>
      <c r="F27" s="1118"/>
      <c r="G27" s="1118"/>
      <c r="H27" s="1118"/>
      <c r="I27" s="1118"/>
      <c r="J27" s="1118"/>
      <c r="K27" s="1118"/>
      <c r="L27" s="1118"/>
      <c r="M27" s="420"/>
      <c r="N27" s="420"/>
      <c r="O27" s="420"/>
    </row>
    <row r="28" spans="2:15" s="411" customFormat="1" ht="30" customHeight="1" x14ac:dyDescent="0.25">
      <c r="B28" s="420"/>
      <c r="C28" s="420"/>
      <c r="D28" s="55" t="s">
        <v>108</v>
      </c>
      <c r="E28" s="1058" t="s">
        <v>32</v>
      </c>
      <c r="F28" s="1058" t="s">
        <v>109</v>
      </c>
      <c r="G28" s="1059" t="s">
        <v>110</v>
      </c>
      <c r="H28" s="1060"/>
      <c r="I28" s="1058" t="s">
        <v>111</v>
      </c>
      <c r="J28" s="1058"/>
      <c r="K28" s="1058" t="s">
        <v>112</v>
      </c>
      <c r="L28" s="1058" t="s">
        <v>113</v>
      </c>
      <c r="M28" s="420"/>
      <c r="N28" s="420"/>
      <c r="O28" s="420"/>
    </row>
    <row r="29" spans="2:15" s="411" customFormat="1" ht="30" x14ac:dyDescent="0.25">
      <c r="B29" s="420"/>
      <c r="C29" s="420"/>
      <c r="D29" s="59" t="s">
        <v>31</v>
      </c>
      <c r="E29" s="1058"/>
      <c r="F29" s="1058"/>
      <c r="G29" s="380" t="s">
        <v>114</v>
      </c>
      <c r="H29" s="380" t="s">
        <v>115</v>
      </c>
      <c r="I29" s="381" t="s">
        <v>116</v>
      </c>
      <c r="J29" s="381" t="s">
        <v>117</v>
      </c>
      <c r="K29" s="1058"/>
      <c r="L29" s="1058"/>
      <c r="M29" s="420"/>
      <c r="N29" s="420"/>
      <c r="O29" s="420"/>
    </row>
    <row r="30" spans="2:15" s="411" customFormat="1" ht="15" customHeight="1" x14ac:dyDescent="0.25">
      <c r="B30" s="420"/>
      <c r="C30" s="420"/>
      <c r="D30" s="254" t="s">
        <v>98</v>
      </c>
      <c r="E30" s="170">
        <f>'6a. Seznam dokazil '!AB56</f>
        <v>0</v>
      </c>
      <c r="F30" s="170">
        <f>'6a. Seznam dokazil '!AC56</f>
        <v>0</v>
      </c>
      <c r="G30" s="170">
        <f>'6a. Seznam dokazil '!AD56</f>
        <v>0</v>
      </c>
      <c r="H30" s="170">
        <f>'6a. Seznam dokazil '!AE56</f>
        <v>0</v>
      </c>
      <c r="I30" s="170">
        <f>'6a. Seznam dokazil '!AF56</f>
        <v>0</v>
      </c>
      <c r="J30" s="170">
        <f>'6a. Seznam dokazil '!AG56</f>
        <v>0</v>
      </c>
      <c r="K30" s="170">
        <f>'6a. Seznam dokazil '!AH56</f>
        <v>0</v>
      </c>
      <c r="L30" s="62">
        <f t="shared" ref="L30:L35" si="4">SUM(E30:K30)</f>
        <v>0</v>
      </c>
      <c r="M30" s="420"/>
      <c r="N30" s="420"/>
      <c r="O30" s="420"/>
    </row>
    <row r="31" spans="2:15" s="411" customFormat="1" ht="24.75" customHeight="1" x14ac:dyDescent="0.25">
      <c r="B31" s="420"/>
      <c r="C31" s="420"/>
      <c r="D31" s="254" t="s">
        <v>99</v>
      </c>
      <c r="E31" s="170">
        <f>'6a. Seznam dokazil '!AB57</f>
        <v>0</v>
      </c>
      <c r="F31" s="170">
        <f>'6a. Seznam dokazil '!AC57</f>
        <v>0</v>
      </c>
      <c r="G31" s="170">
        <f>'6a. Seznam dokazil '!AD57</f>
        <v>0</v>
      </c>
      <c r="H31" s="170">
        <f>'6a. Seznam dokazil '!AE57</f>
        <v>0</v>
      </c>
      <c r="I31" s="170">
        <f>'6a. Seznam dokazil '!AF57</f>
        <v>0</v>
      </c>
      <c r="J31" s="170">
        <f>'6a. Seznam dokazil '!AG57</f>
        <v>0</v>
      </c>
      <c r="K31" s="170">
        <f>'6a. Seznam dokazil '!AH57</f>
        <v>0</v>
      </c>
      <c r="L31" s="62">
        <f t="shared" si="4"/>
        <v>0</v>
      </c>
      <c r="M31" s="420"/>
      <c r="N31" s="420"/>
      <c r="O31" s="420"/>
    </row>
    <row r="32" spans="2:15" s="411" customFormat="1" ht="24.75" customHeight="1" x14ac:dyDescent="0.25">
      <c r="B32" s="420"/>
      <c r="C32" s="420"/>
      <c r="D32" s="254" t="s">
        <v>77</v>
      </c>
      <c r="E32" s="170">
        <f>'6a. Seznam dokazil '!AB58</f>
        <v>0</v>
      </c>
      <c r="F32" s="170">
        <f>'6a. Seznam dokazil '!AC58</f>
        <v>0</v>
      </c>
      <c r="G32" s="170">
        <f>'6a. Seznam dokazil '!AD58</f>
        <v>0</v>
      </c>
      <c r="H32" s="170">
        <f>'6a. Seznam dokazil '!AE58</f>
        <v>0</v>
      </c>
      <c r="I32" s="170">
        <f>'6a. Seznam dokazil '!AF58</f>
        <v>0</v>
      </c>
      <c r="J32" s="170">
        <f>'6a. Seznam dokazil '!AG58</f>
        <v>0</v>
      </c>
      <c r="K32" s="170">
        <f>'6a. Seznam dokazil '!AH58</f>
        <v>0</v>
      </c>
      <c r="L32" s="62">
        <f t="shared" si="4"/>
        <v>0</v>
      </c>
      <c r="M32" s="420"/>
      <c r="N32" s="420"/>
      <c r="O32" s="420"/>
    </row>
    <row r="33" spans="2:16" ht="20.100000000000001" customHeight="1" x14ac:dyDescent="0.25">
      <c r="B33" s="420"/>
      <c r="C33" s="420"/>
      <c r="D33" s="254" t="s">
        <v>78</v>
      </c>
      <c r="E33" s="170">
        <f>'6a. Seznam dokazil '!AB59</f>
        <v>0</v>
      </c>
      <c r="F33" s="170">
        <f>'6a. Seznam dokazil '!AC59</f>
        <v>0</v>
      </c>
      <c r="G33" s="170">
        <f>'6a. Seznam dokazil '!AD59</f>
        <v>0</v>
      </c>
      <c r="H33" s="170">
        <f>'6a. Seznam dokazil '!AE59</f>
        <v>0</v>
      </c>
      <c r="I33" s="170">
        <f>'6a. Seznam dokazil '!AF59</f>
        <v>0</v>
      </c>
      <c r="J33" s="170">
        <f>'6a. Seznam dokazil '!AG59</f>
        <v>0</v>
      </c>
      <c r="K33" s="170">
        <f>'6a. Seznam dokazil '!AH59</f>
        <v>0</v>
      </c>
      <c r="L33" s="62">
        <f t="shared" si="4"/>
        <v>0</v>
      </c>
      <c r="M33" s="420"/>
      <c r="N33" s="420"/>
      <c r="O33" s="420"/>
      <c r="P33" s="411"/>
    </row>
    <row r="34" spans="2:16" ht="20.100000000000001" customHeight="1" x14ac:dyDescent="0.25">
      <c r="B34" s="420"/>
      <c r="C34" s="420"/>
      <c r="D34" s="254" t="s">
        <v>79</v>
      </c>
      <c r="E34" s="170">
        <f>'6a. Seznam dokazil '!AB60</f>
        <v>0</v>
      </c>
      <c r="F34" s="170">
        <f>'6a. Seznam dokazil '!AC60</f>
        <v>0</v>
      </c>
      <c r="G34" s="170">
        <f>'6a. Seznam dokazil '!AD60</f>
        <v>0</v>
      </c>
      <c r="H34" s="170">
        <f>'6a. Seznam dokazil '!AE60</f>
        <v>0</v>
      </c>
      <c r="I34" s="170">
        <f>'6a. Seznam dokazil '!AF60</f>
        <v>0</v>
      </c>
      <c r="J34" s="170">
        <f>'6a. Seznam dokazil '!AG60</f>
        <v>0</v>
      </c>
      <c r="K34" s="170">
        <f>'6a. Seznam dokazil '!AH60</f>
        <v>0</v>
      </c>
      <c r="L34" s="62">
        <f t="shared" si="4"/>
        <v>0</v>
      </c>
      <c r="M34" s="420"/>
      <c r="N34" s="420"/>
      <c r="O34" s="420"/>
      <c r="P34" s="411"/>
    </row>
    <row r="35" spans="2:16" ht="20.100000000000001" customHeight="1" x14ac:dyDescent="0.25">
      <c r="B35" s="420"/>
      <c r="C35" s="420"/>
      <c r="D35" s="254" t="s">
        <v>100</v>
      </c>
      <c r="E35" s="170">
        <f>'6a. Seznam dokazil '!AB61</f>
        <v>0</v>
      </c>
      <c r="F35" s="170">
        <f>'6a. Seznam dokazil '!AC61</f>
        <v>0</v>
      </c>
      <c r="G35" s="170">
        <f>'6a. Seznam dokazil '!AD61</f>
        <v>0</v>
      </c>
      <c r="H35" s="170">
        <f>'6a. Seznam dokazil '!AE61</f>
        <v>0</v>
      </c>
      <c r="I35" s="170">
        <f>'6a. Seznam dokazil '!AF61</f>
        <v>0</v>
      </c>
      <c r="J35" s="170">
        <f>'6a. Seznam dokazil '!AG61</f>
        <v>0</v>
      </c>
      <c r="K35" s="170">
        <f>'6a. Seznam dokazil '!AH61</f>
        <v>0</v>
      </c>
      <c r="L35" s="62">
        <f t="shared" si="4"/>
        <v>0</v>
      </c>
      <c r="M35" s="420"/>
      <c r="N35" s="420"/>
      <c r="O35" s="420"/>
      <c r="P35" s="411"/>
    </row>
    <row r="36" spans="2:16" ht="32.25" customHeight="1" x14ac:dyDescent="0.25">
      <c r="B36" s="420"/>
      <c r="C36" s="420"/>
      <c r="D36" s="66" t="str">
        <f>"Skupni upravičeni stroški " &amp;D26</f>
        <v>Skupni upravičeni stroški NOSILEC PROJEKTA</v>
      </c>
      <c r="E36" s="67">
        <f t="shared" ref="E36:L36" si="5">SUM(E30:E35)</f>
        <v>0</v>
      </c>
      <c r="F36" s="67">
        <f t="shared" si="5"/>
        <v>0</v>
      </c>
      <c r="G36" s="67">
        <f t="shared" si="5"/>
        <v>0</v>
      </c>
      <c r="H36" s="67">
        <f t="shared" si="5"/>
        <v>0</v>
      </c>
      <c r="I36" s="67">
        <f t="shared" si="5"/>
        <v>0</v>
      </c>
      <c r="J36" s="67">
        <f t="shared" si="5"/>
        <v>0</v>
      </c>
      <c r="K36" s="67">
        <f t="shared" si="5"/>
        <v>0</v>
      </c>
      <c r="L36" s="67">
        <f t="shared" si="5"/>
        <v>0</v>
      </c>
      <c r="M36" s="420"/>
      <c r="N36" s="420"/>
      <c r="O36" s="420"/>
      <c r="P36" s="411"/>
    </row>
    <row r="37" spans="2:16" s="543" customFormat="1" ht="32.25" customHeight="1" x14ac:dyDescent="0.25">
      <c r="B37" s="541"/>
      <c r="C37" s="541"/>
      <c r="D37" s="541"/>
      <c r="E37" s="542" t="str">
        <f>'6a. Seznam dokazil '!BQ63</f>
        <v/>
      </c>
      <c r="F37" s="542" t="str">
        <f>'6a. Seznam dokazil '!BR63</f>
        <v/>
      </c>
      <c r="G37" s="542" t="str">
        <f>'6a. Seznam dokazil '!BS63</f>
        <v/>
      </c>
      <c r="H37" s="542" t="str">
        <f>'6a. Seznam dokazil '!BT63</f>
        <v/>
      </c>
      <c r="I37" s="542" t="str">
        <f>'6a. Seznam dokazil '!BU63</f>
        <v/>
      </c>
      <c r="J37" s="542" t="str">
        <f>'6a. Seznam dokazil '!BV63</f>
        <v/>
      </c>
      <c r="K37" s="542" t="str">
        <f>'6a. Seznam dokazil '!BW63</f>
        <v/>
      </c>
      <c r="L37" s="542" t="str">
        <f>'6a. Seznam dokazil '!BX63</f>
        <v/>
      </c>
      <c r="M37" s="542"/>
      <c r="N37" s="542"/>
      <c r="O37" s="542"/>
    </row>
    <row r="38" spans="2:16" ht="20.100000000000001" customHeight="1" x14ac:dyDescent="0.25">
      <c r="B38" s="420"/>
      <c r="C38" s="420"/>
      <c r="D38" s="433"/>
      <c r="E38" s="434"/>
      <c r="F38" s="434"/>
      <c r="G38" s="434"/>
      <c r="H38" s="434"/>
      <c r="I38" s="434"/>
      <c r="J38" s="434"/>
      <c r="K38" s="434"/>
      <c r="L38" s="434"/>
      <c r="M38" s="420"/>
      <c r="N38" s="420"/>
      <c r="O38" s="420"/>
      <c r="P38" s="411"/>
    </row>
    <row r="39" spans="2:16" ht="30" customHeight="1" x14ac:dyDescent="0.25">
      <c r="B39" s="420"/>
      <c r="C39" s="445"/>
      <c r="D39" s="421" t="str">
        <f>IF(COUNTIF(PARTNER1,"?*"),PARTNER1,"Finančni načrt PARTNERJA 1")</f>
        <v>Finančni načrt PARTNERJA 1</v>
      </c>
      <c r="E39" s="420"/>
      <c r="F39" s="420"/>
      <c r="G39" s="420"/>
      <c r="H39" s="422"/>
      <c r="I39" s="422"/>
      <c r="J39" s="422"/>
      <c r="K39" s="422"/>
      <c r="L39" s="420"/>
      <c r="M39" s="420"/>
      <c r="N39" s="420"/>
      <c r="O39" s="420"/>
      <c r="P39" s="411"/>
    </row>
    <row r="40" spans="2:16" ht="20.100000000000001" customHeight="1" x14ac:dyDescent="0.25">
      <c r="B40" s="420"/>
      <c r="C40" s="420"/>
      <c r="D40" s="1117"/>
      <c r="E40" s="1118"/>
      <c r="F40" s="1118"/>
      <c r="G40" s="1118"/>
      <c r="H40" s="1118"/>
      <c r="I40" s="1118"/>
      <c r="J40" s="1118"/>
      <c r="K40" s="1118"/>
      <c r="L40" s="1118"/>
      <c r="M40" s="420"/>
      <c r="N40" s="420"/>
      <c r="O40" s="420"/>
      <c r="P40" s="411"/>
    </row>
    <row r="41" spans="2:16" ht="33" customHeight="1" x14ac:dyDescent="0.25">
      <c r="B41" s="420"/>
      <c r="C41" s="420"/>
      <c r="D41" s="55" t="s">
        <v>108</v>
      </c>
      <c r="E41" s="1058" t="s">
        <v>32</v>
      </c>
      <c r="F41" s="1058" t="s">
        <v>109</v>
      </c>
      <c r="G41" s="1059" t="s">
        <v>110</v>
      </c>
      <c r="H41" s="1060"/>
      <c r="I41" s="1058" t="s">
        <v>111</v>
      </c>
      <c r="J41" s="1058"/>
      <c r="K41" s="1058" t="s">
        <v>112</v>
      </c>
      <c r="L41" s="1058" t="s">
        <v>113</v>
      </c>
      <c r="M41" s="420"/>
      <c r="N41" s="420"/>
      <c r="O41" s="420"/>
      <c r="P41" s="411"/>
    </row>
    <row r="42" spans="2:16" ht="30" x14ac:dyDescent="0.25">
      <c r="B42" s="420"/>
      <c r="C42" s="420"/>
      <c r="D42" s="59" t="s">
        <v>31</v>
      </c>
      <c r="E42" s="1058"/>
      <c r="F42" s="1058"/>
      <c r="G42" s="380" t="s">
        <v>114</v>
      </c>
      <c r="H42" s="380" t="s">
        <v>115</v>
      </c>
      <c r="I42" s="381" t="s">
        <v>116</v>
      </c>
      <c r="J42" s="381" t="s">
        <v>117</v>
      </c>
      <c r="K42" s="1058"/>
      <c r="L42" s="1058"/>
      <c r="M42" s="420"/>
      <c r="N42" s="420"/>
      <c r="O42" s="420"/>
      <c r="P42" s="411"/>
    </row>
    <row r="43" spans="2:16" x14ac:dyDescent="0.25">
      <c r="B43" s="420"/>
      <c r="C43" s="420"/>
      <c r="D43" s="255" t="s">
        <v>98</v>
      </c>
      <c r="E43" s="170">
        <f>'6a. Seznam dokazil '!AB69</f>
        <v>0</v>
      </c>
      <c r="F43" s="170">
        <f>'6a. Seznam dokazil '!AC69</f>
        <v>0</v>
      </c>
      <c r="G43" s="170">
        <f>'6a. Seznam dokazil '!AD69</f>
        <v>0</v>
      </c>
      <c r="H43" s="170">
        <f>'6a. Seznam dokazil '!AE69</f>
        <v>0</v>
      </c>
      <c r="I43" s="170">
        <f>'6a. Seznam dokazil '!AF69</f>
        <v>0</v>
      </c>
      <c r="J43" s="170">
        <f>'6a. Seznam dokazil '!AG69</f>
        <v>0</v>
      </c>
      <c r="K43" s="170">
        <f>'6a. Seznam dokazil '!AH69</f>
        <v>0</v>
      </c>
      <c r="L43" s="62">
        <f t="shared" ref="L43:L48" si="6">SUM(E43:K43)</f>
        <v>0</v>
      </c>
      <c r="M43" s="420"/>
      <c r="N43" s="420"/>
      <c r="O43" s="420"/>
      <c r="P43" s="411"/>
    </row>
    <row r="44" spans="2:16" ht="15" customHeight="1" x14ac:dyDescent="0.25">
      <c r="B44" s="420"/>
      <c r="C44" s="420"/>
      <c r="D44" s="255" t="s">
        <v>118</v>
      </c>
      <c r="E44" s="170">
        <f>'6a. Seznam dokazil '!AB70</f>
        <v>0</v>
      </c>
      <c r="F44" s="170">
        <f>'6a. Seznam dokazil '!AC70</f>
        <v>0</v>
      </c>
      <c r="G44" s="170">
        <f>'6a. Seznam dokazil '!AD70</f>
        <v>0</v>
      </c>
      <c r="H44" s="170">
        <f>'6a. Seznam dokazil '!AE70</f>
        <v>0</v>
      </c>
      <c r="I44" s="170">
        <f>'6a. Seznam dokazil '!AF70</f>
        <v>0</v>
      </c>
      <c r="J44" s="170">
        <f>'6a. Seznam dokazil '!AG70</f>
        <v>0</v>
      </c>
      <c r="K44" s="170">
        <f>'6a. Seznam dokazil '!AH70</f>
        <v>0</v>
      </c>
      <c r="L44" s="62">
        <f t="shared" si="6"/>
        <v>0</v>
      </c>
      <c r="M44" s="420"/>
      <c r="N44" s="420"/>
      <c r="O44" s="420"/>
      <c r="P44" s="411"/>
    </row>
    <row r="45" spans="2:16" x14ac:dyDescent="0.25">
      <c r="B45" s="420"/>
      <c r="C45" s="420"/>
      <c r="D45" s="255" t="s">
        <v>77</v>
      </c>
      <c r="E45" s="170">
        <f>'6a. Seznam dokazil '!AB71</f>
        <v>0</v>
      </c>
      <c r="F45" s="170">
        <f>'6a. Seznam dokazil '!AC71</f>
        <v>0</v>
      </c>
      <c r="G45" s="170">
        <f>'6a. Seznam dokazil '!AD71</f>
        <v>0</v>
      </c>
      <c r="H45" s="170">
        <f>'6a. Seznam dokazil '!AE71</f>
        <v>0</v>
      </c>
      <c r="I45" s="170">
        <f>'6a. Seznam dokazil '!AF71</f>
        <v>0</v>
      </c>
      <c r="J45" s="170">
        <f>'6a. Seznam dokazil '!AG71</f>
        <v>0</v>
      </c>
      <c r="K45" s="170">
        <f>'6a. Seznam dokazil '!AH71</f>
        <v>0</v>
      </c>
      <c r="L45" s="62">
        <f t="shared" si="6"/>
        <v>0</v>
      </c>
      <c r="M45" s="420"/>
      <c r="N45" s="420"/>
      <c r="O45" s="420"/>
      <c r="P45" s="411"/>
    </row>
    <row r="46" spans="2:16" x14ac:dyDescent="0.25">
      <c r="B46" s="420"/>
      <c r="C46" s="420"/>
      <c r="D46" s="255" t="s">
        <v>78</v>
      </c>
      <c r="E46" s="170">
        <f>'6a. Seznam dokazil '!AB72</f>
        <v>0</v>
      </c>
      <c r="F46" s="170">
        <f>'6a. Seznam dokazil '!AC72</f>
        <v>0</v>
      </c>
      <c r="G46" s="170">
        <f>'6a. Seznam dokazil '!AD72</f>
        <v>0</v>
      </c>
      <c r="H46" s="170">
        <f>'6a. Seznam dokazil '!AE72</f>
        <v>0</v>
      </c>
      <c r="I46" s="170">
        <f>'6a. Seznam dokazil '!AF72</f>
        <v>0</v>
      </c>
      <c r="J46" s="170">
        <f>'6a. Seznam dokazil '!AG72</f>
        <v>0</v>
      </c>
      <c r="K46" s="170">
        <f>'6a. Seznam dokazil '!AH72</f>
        <v>0</v>
      </c>
      <c r="L46" s="62">
        <f t="shared" si="6"/>
        <v>0</v>
      </c>
      <c r="M46" s="420"/>
      <c r="N46" s="420"/>
      <c r="O46" s="420"/>
      <c r="P46" s="411"/>
    </row>
    <row r="47" spans="2:16" x14ac:dyDescent="0.25">
      <c r="B47" s="420"/>
      <c r="C47" s="420"/>
      <c r="D47" s="255" t="s">
        <v>79</v>
      </c>
      <c r="E47" s="170">
        <f>'6a. Seznam dokazil '!AB73</f>
        <v>0</v>
      </c>
      <c r="F47" s="170">
        <f>'6a. Seznam dokazil '!AC73</f>
        <v>0</v>
      </c>
      <c r="G47" s="170">
        <f>'6a. Seznam dokazil '!AD73</f>
        <v>0</v>
      </c>
      <c r="H47" s="170">
        <f>'6a. Seznam dokazil '!AE73</f>
        <v>0</v>
      </c>
      <c r="I47" s="170">
        <f>'6a. Seznam dokazil '!AF73</f>
        <v>0</v>
      </c>
      <c r="J47" s="170">
        <f>'6a. Seznam dokazil '!AG73</f>
        <v>0</v>
      </c>
      <c r="K47" s="170">
        <f>'6a. Seznam dokazil '!AH73</f>
        <v>0</v>
      </c>
      <c r="L47" s="62">
        <f t="shared" si="6"/>
        <v>0</v>
      </c>
      <c r="M47" s="420"/>
      <c r="N47" s="420"/>
      <c r="O47" s="420"/>
      <c r="P47" s="411"/>
    </row>
    <row r="48" spans="2:16" x14ac:dyDescent="0.25">
      <c r="B48" s="420"/>
      <c r="C48" s="420"/>
      <c r="D48" s="255" t="s">
        <v>100</v>
      </c>
      <c r="E48" s="170">
        <f>'6a. Seznam dokazil '!AB74</f>
        <v>0</v>
      </c>
      <c r="F48" s="170">
        <f>'6a. Seznam dokazil '!AC74</f>
        <v>0</v>
      </c>
      <c r="G48" s="170">
        <f>'6a. Seznam dokazil '!AD74</f>
        <v>0</v>
      </c>
      <c r="H48" s="170">
        <f>'6a. Seznam dokazil '!AE74</f>
        <v>0</v>
      </c>
      <c r="I48" s="170">
        <f>'6a. Seznam dokazil '!AF74</f>
        <v>0</v>
      </c>
      <c r="J48" s="170">
        <f>'6a. Seznam dokazil '!AG74</f>
        <v>0</v>
      </c>
      <c r="K48" s="170">
        <f>'6a. Seznam dokazil '!AH74</f>
        <v>0</v>
      </c>
      <c r="L48" s="62">
        <f t="shared" si="6"/>
        <v>0</v>
      </c>
      <c r="M48" s="420"/>
      <c r="N48" s="420"/>
      <c r="O48" s="420"/>
      <c r="P48" s="411"/>
    </row>
    <row r="49" spans="2:16" ht="30" x14ac:dyDescent="0.25">
      <c r="B49" s="420"/>
      <c r="C49" s="420"/>
      <c r="D49" s="66" t="str">
        <f>"Skupni upravičeni stroški " &amp;D39</f>
        <v>Skupni upravičeni stroški Finančni načrt PARTNERJA 1</v>
      </c>
      <c r="E49" s="67">
        <f t="shared" ref="E49:L49" si="7">SUM(E43:E48)</f>
        <v>0</v>
      </c>
      <c r="F49" s="67">
        <f t="shared" si="7"/>
        <v>0</v>
      </c>
      <c r="G49" s="67">
        <f t="shared" si="7"/>
        <v>0</v>
      </c>
      <c r="H49" s="67">
        <f t="shared" si="7"/>
        <v>0</v>
      </c>
      <c r="I49" s="67">
        <f t="shared" si="7"/>
        <v>0</v>
      </c>
      <c r="J49" s="67">
        <f t="shared" si="7"/>
        <v>0</v>
      </c>
      <c r="K49" s="67">
        <f t="shared" si="7"/>
        <v>0</v>
      </c>
      <c r="L49" s="67">
        <f t="shared" si="7"/>
        <v>0</v>
      </c>
      <c r="M49" s="420"/>
      <c r="N49" s="420"/>
      <c r="O49" s="420"/>
      <c r="P49" s="411"/>
    </row>
    <row r="50" spans="2:16" s="543" customFormat="1" ht="32.25" customHeight="1" x14ac:dyDescent="0.25">
      <c r="B50" s="541"/>
      <c r="C50" s="541"/>
      <c r="D50" s="541"/>
      <c r="E50" s="542" t="str">
        <f>'6a. Seznam dokazil '!BQ76</f>
        <v/>
      </c>
      <c r="F50" s="542" t="str">
        <f>'6a. Seznam dokazil '!BR76</f>
        <v/>
      </c>
      <c r="G50" s="542" t="str">
        <f>'6a. Seznam dokazil '!BS76</f>
        <v/>
      </c>
      <c r="H50" s="542" t="str">
        <f>'6a. Seznam dokazil '!BT76</f>
        <v/>
      </c>
      <c r="I50" s="542" t="str">
        <f>'6a. Seznam dokazil '!BU76</f>
        <v/>
      </c>
      <c r="J50" s="542" t="str">
        <f>'6a. Seznam dokazil '!BV76</f>
        <v/>
      </c>
      <c r="K50" s="542" t="str">
        <f>'6a. Seznam dokazil '!BW76</f>
        <v/>
      </c>
      <c r="L50" s="542" t="str">
        <f>'6a. Seznam dokazil '!BX76</f>
        <v/>
      </c>
      <c r="M50" s="542"/>
      <c r="N50" s="542"/>
      <c r="O50" s="542"/>
    </row>
    <row r="51" spans="2:16" ht="15.75" x14ac:dyDescent="0.25">
      <c r="B51" s="420"/>
      <c r="C51" s="420"/>
      <c r="D51" s="433"/>
      <c r="E51" s="434"/>
      <c r="F51" s="434"/>
      <c r="G51" s="434"/>
      <c r="H51" s="434"/>
      <c r="I51" s="434"/>
      <c r="J51" s="434"/>
      <c r="K51" s="434"/>
      <c r="L51" s="434"/>
      <c r="M51" s="420"/>
      <c r="N51" s="420"/>
      <c r="O51" s="420"/>
      <c r="P51" s="411"/>
    </row>
    <row r="52" spans="2:16" ht="21" x14ac:dyDescent="0.25">
      <c r="B52" s="420"/>
      <c r="C52" s="445"/>
      <c r="D52" s="421" t="str">
        <f>IF(COUNTIF(PARTNER2,"?*"),PARTNER2,"Finančni načrt PARTNERJA 2")</f>
        <v>Finančni načrt PARTNERJA 2</v>
      </c>
      <c r="E52" s="420"/>
      <c r="F52" s="420"/>
      <c r="G52" s="420"/>
      <c r="H52" s="422"/>
      <c r="I52" s="422"/>
      <c r="J52" s="422"/>
      <c r="K52" s="422"/>
      <c r="L52" s="420"/>
      <c r="M52" s="420"/>
      <c r="N52" s="420"/>
      <c r="O52" s="420"/>
      <c r="P52" s="411"/>
    </row>
    <row r="53" spans="2:16" ht="15.75" x14ac:dyDescent="0.25">
      <c r="B53" s="420"/>
      <c r="C53" s="420"/>
      <c r="D53" s="1117"/>
      <c r="E53" s="1118"/>
      <c r="F53" s="1118"/>
      <c r="G53" s="1118"/>
      <c r="H53" s="1118"/>
      <c r="I53" s="1118"/>
      <c r="J53" s="1118"/>
      <c r="K53" s="1118"/>
      <c r="L53" s="1118"/>
      <c r="M53" s="420"/>
      <c r="N53" s="420"/>
      <c r="O53" s="420"/>
      <c r="P53" s="411"/>
    </row>
    <row r="54" spans="2:16" ht="15" customHeight="1" x14ac:dyDescent="0.25">
      <c r="B54" s="420"/>
      <c r="C54" s="420"/>
      <c r="D54" s="55" t="s">
        <v>108</v>
      </c>
      <c r="E54" s="1058" t="s">
        <v>32</v>
      </c>
      <c r="F54" s="1058" t="s">
        <v>109</v>
      </c>
      <c r="G54" s="1059" t="s">
        <v>110</v>
      </c>
      <c r="H54" s="1060"/>
      <c r="I54" s="1058" t="s">
        <v>111</v>
      </c>
      <c r="J54" s="1058"/>
      <c r="K54" s="1058" t="s">
        <v>112</v>
      </c>
      <c r="L54" s="1058" t="s">
        <v>113</v>
      </c>
      <c r="M54" s="420"/>
      <c r="N54" s="420"/>
      <c r="O54" s="420"/>
      <c r="P54" s="411"/>
    </row>
    <row r="55" spans="2:16" ht="30" x14ac:dyDescent="0.25">
      <c r="B55" s="420"/>
      <c r="C55" s="420"/>
      <c r="D55" s="59" t="s">
        <v>31</v>
      </c>
      <c r="E55" s="1058"/>
      <c r="F55" s="1058"/>
      <c r="G55" s="380" t="s">
        <v>114</v>
      </c>
      <c r="H55" s="380" t="s">
        <v>115</v>
      </c>
      <c r="I55" s="381" t="s">
        <v>116</v>
      </c>
      <c r="J55" s="381" t="s">
        <v>117</v>
      </c>
      <c r="K55" s="1058"/>
      <c r="L55" s="1058"/>
      <c r="M55" s="420"/>
      <c r="N55" s="420"/>
      <c r="O55" s="420"/>
      <c r="P55" s="411"/>
    </row>
    <row r="56" spans="2:16" x14ac:dyDescent="0.25">
      <c r="B56" s="420"/>
      <c r="C56" s="420"/>
      <c r="D56" s="255" t="s">
        <v>98</v>
      </c>
      <c r="E56" s="170">
        <f>'6a. Seznam dokazil '!AB81</f>
        <v>0</v>
      </c>
      <c r="F56" s="170">
        <f>'6a. Seznam dokazil '!AC81</f>
        <v>0</v>
      </c>
      <c r="G56" s="170">
        <f>'6a. Seznam dokazil '!AD81</f>
        <v>0</v>
      </c>
      <c r="H56" s="170">
        <f>'6a. Seznam dokazil '!AE81</f>
        <v>0</v>
      </c>
      <c r="I56" s="170">
        <f>'6a. Seznam dokazil '!AF81</f>
        <v>0</v>
      </c>
      <c r="J56" s="170">
        <f>'6a. Seznam dokazil '!AG81</f>
        <v>0</v>
      </c>
      <c r="K56" s="170">
        <f>'6a. Seznam dokazil '!AH81</f>
        <v>0</v>
      </c>
      <c r="L56" s="62">
        <f t="shared" ref="L56:L61" si="8">SUM(E56:K56)</f>
        <v>0</v>
      </c>
      <c r="M56" s="420"/>
      <c r="N56" s="420"/>
      <c r="O56" s="420"/>
      <c r="P56" s="411"/>
    </row>
    <row r="57" spans="2:16" ht="15" customHeight="1" x14ac:dyDescent="0.25">
      <c r="B57" s="420"/>
      <c r="C57" s="420"/>
      <c r="D57" s="255" t="s">
        <v>118</v>
      </c>
      <c r="E57" s="170">
        <f>'6a. Seznam dokazil '!AB82</f>
        <v>0</v>
      </c>
      <c r="F57" s="170">
        <f>'6a. Seznam dokazil '!AC82</f>
        <v>0</v>
      </c>
      <c r="G57" s="170">
        <f>'6a. Seznam dokazil '!AD82</f>
        <v>0</v>
      </c>
      <c r="H57" s="170">
        <f>'6a. Seznam dokazil '!AE82</f>
        <v>0</v>
      </c>
      <c r="I57" s="170">
        <f>'6a. Seznam dokazil '!AF82</f>
        <v>0</v>
      </c>
      <c r="J57" s="170">
        <f>'6a. Seznam dokazil '!AG82</f>
        <v>0</v>
      </c>
      <c r="K57" s="170">
        <f>'6a. Seznam dokazil '!AH82</f>
        <v>0</v>
      </c>
      <c r="L57" s="62">
        <f t="shared" si="8"/>
        <v>0</v>
      </c>
      <c r="M57" s="420"/>
      <c r="N57" s="420"/>
      <c r="O57" s="420"/>
      <c r="P57" s="411"/>
    </row>
    <row r="58" spans="2:16" x14ac:dyDescent="0.25">
      <c r="B58" s="420"/>
      <c r="C58" s="420"/>
      <c r="D58" s="255" t="s">
        <v>77</v>
      </c>
      <c r="E58" s="170">
        <f>'6a. Seznam dokazil '!AB83</f>
        <v>0</v>
      </c>
      <c r="F58" s="170">
        <f>'6a. Seznam dokazil '!AC83</f>
        <v>0</v>
      </c>
      <c r="G58" s="170">
        <f>'6a. Seznam dokazil '!AD83</f>
        <v>0</v>
      </c>
      <c r="H58" s="170">
        <f>'6a. Seznam dokazil '!AE83</f>
        <v>0</v>
      </c>
      <c r="I58" s="170">
        <f>'6a. Seznam dokazil '!AF83</f>
        <v>0</v>
      </c>
      <c r="J58" s="170">
        <f>'6a. Seznam dokazil '!AG83</f>
        <v>0</v>
      </c>
      <c r="K58" s="170">
        <f>'6a. Seznam dokazil '!AH83</f>
        <v>0</v>
      </c>
      <c r="L58" s="62">
        <f t="shared" si="8"/>
        <v>0</v>
      </c>
      <c r="M58" s="420"/>
      <c r="N58" s="420"/>
      <c r="O58" s="420"/>
      <c r="P58" s="411"/>
    </row>
    <row r="59" spans="2:16" x14ac:dyDescent="0.25">
      <c r="B59" s="420"/>
      <c r="C59" s="420"/>
      <c r="D59" s="255" t="s">
        <v>78</v>
      </c>
      <c r="E59" s="170">
        <f>'6a. Seznam dokazil '!AB84</f>
        <v>0</v>
      </c>
      <c r="F59" s="170">
        <f>'6a. Seznam dokazil '!AC84</f>
        <v>0</v>
      </c>
      <c r="G59" s="170">
        <f>'6a. Seznam dokazil '!AD84</f>
        <v>0</v>
      </c>
      <c r="H59" s="170">
        <f>'6a. Seznam dokazil '!AE84</f>
        <v>0</v>
      </c>
      <c r="I59" s="170">
        <f>'6a. Seznam dokazil '!AF84</f>
        <v>0</v>
      </c>
      <c r="J59" s="170">
        <f>'6a. Seznam dokazil '!AG84</f>
        <v>0</v>
      </c>
      <c r="K59" s="170">
        <f>'6a. Seznam dokazil '!AH84</f>
        <v>0</v>
      </c>
      <c r="L59" s="62">
        <f t="shared" si="8"/>
        <v>0</v>
      </c>
      <c r="M59" s="420"/>
      <c r="N59" s="420"/>
      <c r="O59" s="420"/>
      <c r="P59" s="411"/>
    </row>
    <row r="60" spans="2:16" x14ac:dyDescent="0.25">
      <c r="B60" s="420"/>
      <c r="C60" s="420"/>
      <c r="D60" s="255" t="s">
        <v>79</v>
      </c>
      <c r="E60" s="170">
        <f>'6a. Seznam dokazil '!AB85</f>
        <v>0</v>
      </c>
      <c r="F60" s="170">
        <f>'6a. Seznam dokazil '!AC85</f>
        <v>0</v>
      </c>
      <c r="G60" s="170">
        <f>'6a. Seznam dokazil '!AD85</f>
        <v>0</v>
      </c>
      <c r="H60" s="170">
        <f>'6a. Seznam dokazil '!AE85</f>
        <v>0</v>
      </c>
      <c r="I60" s="170">
        <f>'6a. Seznam dokazil '!AF85</f>
        <v>0</v>
      </c>
      <c r="J60" s="170">
        <f>'6a. Seznam dokazil '!AG85</f>
        <v>0</v>
      </c>
      <c r="K60" s="170">
        <f>'6a. Seznam dokazil '!AH85</f>
        <v>0</v>
      </c>
      <c r="L60" s="62">
        <f t="shared" si="8"/>
        <v>0</v>
      </c>
      <c r="M60" s="420"/>
      <c r="N60" s="420"/>
      <c r="O60" s="420"/>
      <c r="P60" s="411"/>
    </row>
    <row r="61" spans="2:16" x14ac:dyDescent="0.25">
      <c r="B61" s="420"/>
      <c r="C61" s="420"/>
      <c r="D61" s="255" t="s">
        <v>100</v>
      </c>
      <c r="E61" s="170">
        <f>'6a. Seznam dokazil '!AB86</f>
        <v>0</v>
      </c>
      <c r="F61" s="170">
        <f>'6a. Seznam dokazil '!AC86</f>
        <v>0</v>
      </c>
      <c r="G61" s="170">
        <f>'6a. Seznam dokazil '!AD86</f>
        <v>0</v>
      </c>
      <c r="H61" s="170">
        <f>'6a. Seznam dokazil '!AE86</f>
        <v>0</v>
      </c>
      <c r="I61" s="170">
        <f>'6a. Seznam dokazil '!AF86</f>
        <v>0</v>
      </c>
      <c r="J61" s="170">
        <f>'6a. Seznam dokazil '!AG86</f>
        <v>0</v>
      </c>
      <c r="K61" s="170">
        <f>'6a. Seznam dokazil '!AH86</f>
        <v>0</v>
      </c>
      <c r="L61" s="62">
        <f t="shared" si="8"/>
        <v>0</v>
      </c>
      <c r="M61" s="420"/>
      <c r="N61" s="420"/>
      <c r="O61" s="420"/>
      <c r="P61" s="411"/>
    </row>
    <row r="62" spans="2:16" ht="30" x14ac:dyDescent="0.25">
      <c r="B62" s="420"/>
      <c r="C62" s="420"/>
      <c r="D62" s="66" t="str">
        <f>"Skupni upravičeni stroški " &amp;D52</f>
        <v>Skupni upravičeni stroški Finančni načrt PARTNERJA 2</v>
      </c>
      <c r="E62" s="67">
        <f t="shared" ref="E62:L62" si="9">SUM(E56:E61)</f>
        <v>0</v>
      </c>
      <c r="F62" s="67">
        <f t="shared" si="9"/>
        <v>0</v>
      </c>
      <c r="G62" s="67">
        <f t="shared" si="9"/>
        <v>0</v>
      </c>
      <c r="H62" s="67">
        <f t="shared" si="9"/>
        <v>0</v>
      </c>
      <c r="I62" s="67">
        <f t="shared" si="9"/>
        <v>0</v>
      </c>
      <c r="J62" s="67">
        <f t="shared" si="9"/>
        <v>0</v>
      </c>
      <c r="K62" s="67">
        <f t="shared" si="9"/>
        <v>0</v>
      </c>
      <c r="L62" s="67">
        <f t="shared" si="9"/>
        <v>0</v>
      </c>
      <c r="M62" s="420"/>
      <c r="N62" s="420"/>
      <c r="O62" s="420"/>
      <c r="P62" s="411"/>
    </row>
    <row r="63" spans="2:16" s="543" customFormat="1" ht="32.25" customHeight="1" x14ac:dyDescent="0.25">
      <c r="B63" s="541"/>
      <c r="C63" s="541"/>
      <c r="D63" s="541"/>
      <c r="E63" s="542" t="str">
        <f>'6a. Seznam dokazil '!BQ88</f>
        <v/>
      </c>
      <c r="F63" s="542" t="str">
        <f>'6a. Seznam dokazil '!BR88</f>
        <v/>
      </c>
      <c r="G63" s="542" t="str">
        <f>'6a. Seznam dokazil '!BS88</f>
        <v/>
      </c>
      <c r="H63" s="542" t="str">
        <f>'6a. Seznam dokazil '!BT88</f>
        <v/>
      </c>
      <c r="I63" s="542" t="str">
        <f>'6a. Seznam dokazil '!BU88</f>
        <v/>
      </c>
      <c r="J63" s="542" t="str">
        <f>'6a. Seznam dokazil '!BV88</f>
        <v/>
      </c>
      <c r="K63" s="542" t="str">
        <f>'6a. Seznam dokazil '!BW88</f>
        <v/>
      </c>
      <c r="L63" s="542" t="str">
        <f>'6a. Seznam dokazil '!BX88</f>
        <v/>
      </c>
      <c r="M63" s="542"/>
      <c r="N63" s="542"/>
      <c r="O63" s="542"/>
    </row>
    <row r="64" spans="2:16" ht="15.75" x14ac:dyDescent="0.25">
      <c r="B64" s="420"/>
      <c r="C64" s="420"/>
      <c r="D64" s="433"/>
      <c r="E64" s="434"/>
      <c r="F64" s="434"/>
      <c r="G64" s="434"/>
      <c r="H64" s="434"/>
      <c r="I64" s="434"/>
      <c r="J64" s="434"/>
      <c r="K64" s="434"/>
      <c r="L64" s="434"/>
      <c r="M64" s="420"/>
      <c r="N64" s="420"/>
      <c r="O64" s="420"/>
      <c r="P64" s="411"/>
    </row>
    <row r="65" spans="2:16" ht="21" x14ac:dyDescent="0.25">
      <c r="B65" s="420"/>
      <c r="C65" s="445"/>
      <c r="D65" s="452" t="str">
        <f>IF(COUNTIF(PARTNER3,"?*"),PARTNER3,"Finančni načrt PARTNERJA 3")</f>
        <v>Finančni načrt PARTNERJA 3</v>
      </c>
      <c r="E65" s="420"/>
      <c r="F65" s="420"/>
      <c r="G65" s="420"/>
      <c r="H65" s="422"/>
      <c r="I65" s="422"/>
      <c r="J65" s="422"/>
      <c r="K65" s="422"/>
      <c r="L65" s="420"/>
      <c r="M65" s="420"/>
      <c r="N65" s="420"/>
      <c r="O65" s="420"/>
      <c r="P65" s="411"/>
    </row>
    <row r="66" spans="2:16" ht="15.75" x14ac:dyDescent="0.25">
      <c r="B66" s="420"/>
      <c r="C66" s="420"/>
      <c r="D66" s="1117"/>
      <c r="E66" s="1118"/>
      <c r="F66" s="1118"/>
      <c r="G66" s="1118"/>
      <c r="H66" s="1118"/>
      <c r="I66" s="1118"/>
      <c r="J66" s="1118"/>
      <c r="K66" s="1118"/>
      <c r="L66" s="1118"/>
      <c r="M66" s="420"/>
      <c r="N66" s="420"/>
      <c r="O66" s="420"/>
      <c r="P66" s="411"/>
    </row>
    <row r="67" spans="2:16" ht="15" customHeight="1" x14ac:dyDescent="0.25">
      <c r="B67" s="420"/>
      <c r="C67" s="420"/>
      <c r="D67" s="55" t="s">
        <v>108</v>
      </c>
      <c r="E67" s="1058" t="s">
        <v>32</v>
      </c>
      <c r="F67" s="1058" t="s">
        <v>109</v>
      </c>
      <c r="G67" s="1059" t="s">
        <v>110</v>
      </c>
      <c r="H67" s="1060"/>
      <c r="I67" s="1058" t="s">
        <v>111</v>
      </c>
      <c r="J67" s="1058"/>
      <c r="K67" s="1058" t="s">
        <v>112</v>
      </c>
      <c r="L67" s="1058" t="s">
        <v>113</v>
      </c>
      <c r="M67" s="420"/>
      <c r="N67" s="420"/>
      <c r="O67" s="420"/>
      <c r="P67" s="411"/>
    </row>
    <row r="68" spans="2:16" ht="30" x14ac:dyDescent="0.25">
      <c r="B68" s="420"/>
      <c r="C68" s="420"/>
      <c r="D68" s="59" t="s">
        <v>31</v>
      </c>
      <c r="E68" s="1058"/>
      <c r="F68" s="1058"/>
      <c r="G68" s="380" t="s">
        <v>114</v>
      </c>
      <c r="H68" s="380" t="s">
        <v>115</v>
      </c>
      <c r="I68" s="381" t="s">
        <v>116</v>
      </c>
      <c r="J68" s="381" t="s">
        <v>117</v>
      </c>
      <c r="K68" s="1058"/>
      <c r="L68" s="1058"/>
      <c r="M68" s="420"/>
      <c r="N68" s="420"/>
      <c r="O68" s="420"/>
      <c r="P68" s="411"/>
    </row>
    <row r="69" spans="2:16" x14ac:dyDescent="0.25">
      <c r="B69" s="420"/>
      <c r="C69" s="420"/>
      <c r="D69" s="255" t="s">
        <v>98</v>
      </c>
      <c r="E69" s="170">
        <f>'6a. Seznam dokazil '!AB93</f>
        <v>0</v>
      </c>
      <c r="F69" s="170">
        <f>'6a. Seznam dokazil '!AC93</f>
        <v>0</v>
      </c>
      <c r="G69" s="170">
        <f>'6a. Seznam dokazil '!AD93</f>
        <v>0</v>
      </c>
      <c r="H69" s="170">
        <f>'6a. Seznam dokazil '!AE93</f>
        <v>0</v>
      </c>
      <c r="I69" s="170">
        <f>'6a. Seznam dokazil '!AF93</f>
        <v>0</v>
      </c>
      <c r="J69" s="170">
        <f>'6a. Seznam dokazil '!AG93</f>
        <v>0</v>
      </c>
      <c r="K69" s="170">
        <f>'6a. Seznam dokazil '!AH93</f>
        <v>0</v>
      </c>
      <c r="L69" s="62">
        <f t="shared" ref="L69:L74" si="10">SUM(E69:K69)</f>
        <v>0</v>
      </c>
      <c r="M69" s="420"/>
      <c r="N69" s="420"/>
      <c r="O69" s="420"/>
      <c r="P69" s="411"/>
    </row>
    <row r="70" spans="2:16" ht="15" customHeight="1" x14ac:dyDescent="0.25">
      <c r="B70" s="420"/>
      <c r="C70" s="420"/>
      <c r="D70" s="255" t="s">
        <v>118</v>
      </c>
      <c r="E70" s="170">
        <f>'6a. Seznam dokazil '!AB94</f>
        <v>0</v>
      </c>
      <c r="F70" s="170">
        <f>'6a. Seznam dokazil '!AC94</f>
        <v>0</v>
      </c>
      <c r="G70" s="170">
        <f>'6a. Seznam dokazil '!AD94</f>
        <v>0</v>
      </c>
      <c r="H70" s="170">
        <f>'6a. Seznam dokazil '!AE94</f>
        <v>0</v>
      </c>
      <c r="I70" s="170">
        <f>'6a. Seznam dokazil '!AF94</f>
        <v>0</v>
      </c>
      <c r="J70" s="170">
        <f>'6a. Seznam dokazil '!AG94</f>
        <v>0</v>
      </c>
      <c r="K70" s="170">
        <f>'6a. Seznam dokazil '!AH94</f>
        <v>0</v>
      </c>
      <c r="L70" s="62">
        <f t="shared" si="10"/>
        <v>0</v>
      </c>
      <c r="M70" s="420"/>
      <c r="N70" s="420"/>
      <c r="O70" s="420"/>
      <c r="P70" s="411"/>
    </row>
    <row r="71" spans="2:16" x14ac:dyDescent="0.25">
      <c r="B71" s="420"/>
      <c r="C71" s="420"/>
      <c r="D71" s="255" t="s">
        <v>77</v>
      </c>
      <c r="E71" s="170">
        <f>'6a. Seznam dokazil '!AB95</f>
        <v>0</v>
      </c>
      <c r="F71" s="170">
        <f>'6a. Seznam dokazil '!AC95</f>
        <v>0</v>
      </c>
      <c r="G71" s="170">
        <f>'6a. Seznam dokazil '!AD95</f>
        <v>0</v>
      </c>
      <c r="H71" s="170">
        <f>'6a. Seznam dokazil '!AE95</f>
        <v>0</v>
      </c>
      <c r="I71" s="170">
        <f>'6a. Seznam dokazil '!AF95</f>
        <v>0</v>
      </c>
      <c r="J71" s="170">
        <f>'6a. Seznam dokazil '!AG95</f>
        <v>0</v>
      </c>
      <c r="K71" s="170">
        <f>'6a. Seznam dokazil '!AH95</f>
        <v>0</v>
      </c>
      <c r="L71" s="62">
        <f t="shared" si="10"/>
        <v>0</v>
      </c>
      <c r="M71" s="420"/>
      <c r="N71" s="420"/>
      <c r="O71" s="420"/>
      <c r="P71" s="411"/>
    </row>
    <row r="72" spans="2:16" x14ac:dyDescent="0.25">
      <c r="B72" s="420"/>
      <c r="C72" s="420"/>
      <c r="D72" s="255" t="s">
        <v>78</v>
      </c>
      <c r="E72" s="170">
        <f>'6a. Seznam dokazil '!AB96</f>
        <v>0</v>
      </c>
      <c r="F72" s="170">
        <f>'6a. Seznam dokazil '!AC96</f>
        <v>0</v>
      </c>
      <c r="G72" s="170">
        <f>'6a. Seznam dokazil '!AD96</f>
        <v>0</v>
      </c>
      <c r="H72" s="170">
        <f>'6a. Seznam dokazil '!AE96</f>
        <v>0</v>
      </c>
      <c r="I72" s="170">
        <f>'6a. Seznam dokazil '!AF96</f>
        <v>0</v>
      </c>
      <c r="J72" s="170">
        <f>'6a. Seznam dokazil '!AG96</f>
        <v>0</v>
      </c>
      <c r="K72" s="170">
        <f>'6a. Seznam dokazil '!AH96</f>
        <v>0</v>
      </c>
      <c r="L72" s="62">
        <f t="shared" si="10"/>
        <v>0</v>
      </c>
      <c r="M72" s="420"/>
      <c r="N72" s="420"/>
      <c r="O72" s="420"/>
      <c r="P72" s="411"/>
    </row>
    <row r="73" spans="2:16" x14ac:dyDescent="0.25">
      <c r="B73" s="420"/>
      <c r="C73" s="420"/>
      <c r="D73" s="255" t="s">
        <v>79</v>
      </c>
      <c r="E73" s="170">
        <f>'6a. Seznam dokazil '!AB97</f>
        <v>0</v>
      </c>
      <c r="F73" s="170">
        <f>'6a. Seznam dokazil '!AC97</f>
        <v>0</v>
      </c>
      <c r="G73" s="170">
        <f>'6a. Seznam dokazil '!AD97</f>
        <v>0</v>
      </c>
      <c r="H73" s="170">
        <f>'6a. Seznam dokazil '!AE97</f>
        <v>0</v>
      </c>
      <c r="I73" s="170">
        <f>'6a. Seznam dokazil '!AF97</f>
        <v>0</v>
      </c>
      <c r="J73" s="170">
        <f>'6a. Seznam dokazil '!AG97</f>
        <v>0</v>
      </c>
      <c r="K73" s="170">
        <f>'6a. Seznam dokazil '!AH97</f>
        <v>0</v>
      </c>
      <c r="L73" s="62">
        <f t="shared" si="10"/>
        <v>0</v>
      </c>
      <c r="M73" s="420"/>
      <c r="N73" s="420"/>
      <c r="O73" s="420"/>
      <c r="P73" s="411"/>
    </row>
    <row r="74" spans="2:16" x14ac:dyDescent="0.25">
      <c r="B74" s="420"/>
      <c r="C74" s="420"/>
      <c r="D74" s="255" t="s">
        <v>100</v>
      </c>
      <c r="E74" s="170">
        <f>'6a. Seznam dokazil '!AB98</f>
        <v>0</v>
      </c>
      <c r="F74" s="170">
        <f>'6a. Seznam dokazil '!AC98</f>
        <v>0</v>
      </c>
      <c r="G74" s="170">
        <f>'6a. Seznam dokazil '!AD98</f>
        <v>0</v>
      </c>
      <c r="H74" s="170">
        <f>'6a. Seznam dokazil '!AE98</f>
        <v>0</v>
      </c>
      <c r="I74" s="170">
        <f>'6a. Seznam dokazil '!AF98</f>
        <v>0</v>
      </c>
      <c r="J74" s="170">
        <f>'6a. Seznam dokazil '!AG98</f>
        <v>0</v>
      </c>
      <c r="K74" s="170">
        <f>'6a. Seznam dokazil '!AH98</f>
        <v>0</v>
      </c>
      <c r="L74" s="62">
        <f t="shared" si="10"/>
        <v>0</v>
      </c>
      <c r="M74" s="420"/>
      <c r="N74" s="420"/>
      <c r="O74" s="420"/>
      <c r="P74" s="411"/>
    </row>
    <row r="75" spans="2:16" ht="30" x14ac:dyDescent="0.25">
      <c r="B75" s="420"/>
      <c r="C75" s="420"/>
      <c r="D75" s="66" t="str">
        <f>"Skupni upravičeni stroški " &amp;D65</f>
        <v>Skupni upravičeni stroški Finančni načrt PARTNERJA 3</v>
      </c>
      <c r="E75" s="67">
        <f t="shared" ref="E75:L75" si="11">SUM(E69:E74)</f>
        <v>0</v>
      </c>
      <c r="F75" s="67">
        <f t="shared" si="11"/>
        <v>0</v>
      </c>
      <c r="G75" s="67">
        <f t="shared" si="11"/>
        <v>0</v>
      </c>
      <c r="H75" s="67">
        <f t="shared" si="11"/>
        <v>0</v>
      </c>
      <c r="I75" s="67">
        <f t="shared" si="11"/>
        <v>0</v>
      </c>
      <c r="J75" s="67">
        <f t="shared" si="11"/>
        <v>0</v>
      </c>
      <c r="K75" s="67">
        <f t="shared" si="11"/>
        <v>0</v>
      </c>
      <c r="L75" s="67">
        <f t="shared" si="11"/>
        <v>0</v>
      </c>
      <c r="M75" s="420"/>
      <c r="N75" s="420"/>
      <c r="O75" s="420"/>
      <c r="P75" s="411"/>
    </row>
    <row r="76" spans="2:16" s="543" customFormat="1" ht="32.25" customHeight="1" x14ac:dyDescent="0.25">
      <c r="B76" s="541"/>
      <c r="C76" s="541"/>
      <c r="D76" s="541"/>
      <c r="E76" s="542" t="str">
        <f>'6a. Seznam dokazil '!BQ100</f>
        <v/>
      </c>
      <c r="F76" s="542" t="str">
        <f>'6a. Seznam dokazil '!BR100</f>
        <v/>
      </c>
      <c r="G76" s="542" t="str">
        <f>'6a. Seznam dokazil '!BS100</f>
        <v/>
      </c>
      <c r="H76" s="542" t="str">
        <f>'6a. Seznam dokazil '!BT100</f>
        <v/>
      </c>
      <c r="I76" s="542" t="str">
        <f>'6a. Seznam dokazil '!BU100</f>
        <v/>
      </c>
      <c r="J76" s="542" t="str">
        <f>'6a. Seznam dokazil '!BV100</f>
        <v/>
      </c>
      <c r="K76" s="542" t="str">
        <f>'6a. Seznam dokazil '!BW100</f>
        <v/>
      </c>
      <c r="L76" s="542" t="str">
        <f>'6a. Seznam dokazil '!BX100</f>
        <v/>
      </c>
      <c r="M76" s="542"/>
      <c r="N76" s="542"/>
      <c r="O76" s="542"/>
    </row>
    <row r="77" spans="2:16" ht="15.75" x14ac:dyDescent="0.25">
      <c r="B77" s="420"/>
      <c r="C77" s="420"/>
      <c r="D77" s="433"/>
      <c r="E77" s="434"/>
      <c r="F77" s="434"/>
      <c r="G77" s="434"/>
      <c r="H77" s="434"/>
      <c r="I77" s="434"/>
      <c r="J77" s="434"/>
      <c r="K77" s="434"/>
      <c r="L77" s="434"/>
      <c r="M77" s="420"/>
      <c r="N77" s="420"/>
      <c r="O77" s="420"/>
      <c r="P77" s="411"/>
    </row>
    <row r="78" spans="2:16" ht="21" x14ac:dyDescent="0.25">
      <c r="B78" s="420"/>
      <c r="C78" s="445"/>
      <c r="D78" s="452" t="str">
        <f>IF(COUNTIF(PARTNER4,"?*"),PARTNER4,"Finančni načrt PARTNERJA 4")</f>
        <v>Finančni načrt PARTNERJA 4</v>
      </c>
      <c r="E78" s="420"/>
      <c r="F78" s="420"/>
      <c r="G78" s="420"/>
      <c r="H78" s="422"/>
      <c r="I78" s="422"/>
      <c r="J78" s="422"/>
      <c r="K78" s="422"/>
      <c r="L78" s="420"/>
      <c r="M78" s="420"/>
      <c r="N78" s="420"/>
      <c r="O78" s="420"/>
      <c r="P78" s="411"/>
    </row>
    <row r="79" spans="2:16" ht="15.75" x14ac:dyDescent="0.25">
      <c r="B79" s="420"/>
      <c r="C79" s="420"/>
      <c r="D79" s="1117"/>
      <c r="E79" s="1118"/>
      <c r="F79" s="1118"/>
      <c r="G79" s="1118"/>
      <c r="H79" s="1118"/>
      <c r="I79" s="1118"/>
      <c r="J79" s="1118"/>
      <c r="K79" s="1118"/>
      <c r="L79" s="1118"/>
      <c r="M79" s="420"/>
      <c r="N79" s="420"/>
      <c r="O79" s="420"/>
      <c r="P79" s="411"/>
    </row>
    <row r="80" spans="2:16" ht="15" customHeight="1" x14ac:dyDescent="0.25">
      <c r="B80" s="420"/>
      <c r="C80" s="420"/>
      <c r="D80" s="55" t="s">
        <v>108</v>
      </c>
      <c r="E80" s="1058" t="s">
        <v>32</v>
      </c>
      <c r="F80" s="1058" t="s">
        <v>109</v>
      </c>
      <c r="G80" s="1059" t="s">
        <v>110</v>
      </c>
      <c r="H80" s="1060"/>
      <c r="I80" s="1058" t="s">
        <v>111</v>
      </c>
      <c r="J80" s="1058"/>
      <c r="K80" s="1058" t="s">
        <v>112</v>
      </c>
      <c r="L80" s="1058" t="s">
        <v>113</v>
      </c>
      <c r="M80" s="420"/>
      <c r="N80" s="420"/>
      <c r="O80" s="420"/>
      <c r="P80" s="411"/>
    </row>
    <row r="81" spans="2:16" ht="30" x14ac:dyDescent="0.25">
      <c r="B81" s="420"/>
      <c r="C81" s="420"/>
      <c r="D81" s="59" t="s">
        <v>31</v>
      </c>
      <c r="E81" s="1058"/>
      <c r="F81" s="1058"/>
      <c r="G81" s="380" t="s">
        <v>114</v>
      </c>
      <c r="H81" s="380" t="s">
        <v>115</v>
      </c>
      <c r="I81" s="381" t="s">
        <v>116</v>
      </c>
      <c r="J81" s="381" t="s">
        <v>117</v>
      </c>
      <c r="K81" s="1058"/>
      <c r="L81" s="1058"/>
      <c r="M81" s="420"/>
      <c r="N81" s="420"/>
      <c r="O81" s="420"/>
      <c r="P81" s="411"/>
    </row>
    <row r="82" spans="2:16" x14ac:dyDescent="0.25">
      <c r="B82" s="420"/>
      <c r="C82" s="420"/>
      <c r="D82" s="255" t="s">
        <v>98</v>
      </c>
      <c r="E82" s="170">
        <f>'6a. Seznam dokazil '!AB105</f>
        <v>0</v>
      </c>
      <c r="F82" s="170">
        <f>'6a. Seznam dokazil '!AC105</f>
        <v>0</v>
      </c>
      <c r="G82" s="170">
        <f>'6a. Seznam dokazil '!AD105</f>
        <v>0</v>
      </c>
      <c r="H82" s="170">
        <f>'6a. Seznam dokazil '!AE105</f>
        <v>0</v>
      </c>
      <c r="I82" s="170">
        <f>'6a. Seznam dokazil '!AF105</f>
        <v>0</v>
      </c>
      <c r="J82" s="170">
        <f>'6a. Seznam dokazil '!AG105</f>
        <v>0</v>
      </c>
      <c r="K82" s="170">
        <f>'6a. Seznam dokazil '!AH105</f>
        <v>0</v>
      </c>
      <c r="L82" s="62">
        <f t="shared" ref="L82:L87" si="12">SUM(E82:K82)</f>
        <v>0</v>
      </c>
      <c r="M82" s="420"/>
      <c r="N82" s="420"/>
      <c r="O82" s="420"/>
      <c r="P82" s="411"/>
    </row>
    <row r="83" spans="2:16" ht="15" customHeight="1" x14ac:dyDescent="0.25">
      <c r="B83" s="420"/>
      <c r="C83" s="420"/>
      <c r="D83" s="255" t="s">
        <v>118</v>
      </c>
      <c r="E83" s="170">
        <f>'6a. Seznam dokazil '!AB106</f>
        <v>0</v>
      </c>
      <c r="F83" s="170">
        <f>'6a. Seznam dokazil '!AC106</f>
        <v>0</v>
      </c>
      <c r="G83" s="170">
        <f>'6a. Seznam dokazil '!AD106</f>
        <v>0</v>
      </c>
      <c r="H83" s="170">
        <f>'6a. Seznam dokazil '!AE106</f>
        <v>0</v>
      </c>
      <c r="I83" s="170">
        <f>'6a. Seznam dokazil '!AF106</f>
        <v>0</v>
      </c>
      <c r="J83" s="170">
        <f>'6a. Seznam dokazil '!AG106</f>
        <v>0</v>
      </c>
      <c r="K83" s="170">
        <f>'6a. Seznam dokazil '!AH106</f>
        <v>0</v>
      </c>
      <c r="L83" s="62">
        <f t="shared" si="12"/>
        <v>0</v>
      </c>
      <c r="M83" s="420"/>
      <c r="N83" s="420"/>
      <c r="O83" s="420"/>
      <c r="P83" s="411"/>
    </row>
    <row r="84" spans="2:16" x14ac:dyDescent="0.25">
      <c r="B84" s="420"/>
      <c r="C84" s="420"/>
      <c r="D84" s="255" t="s">
        <v>77</v>
      </c>
      <c r="E84" s="170">
        <f>'6a. Seznam dokazil '!AB107</f>
        <v>0</v>
      </c>
      <c r="F84" s="170">
        <f>'6a. Seznam dokazil '!AC107</f>
        <v>0</v>
      </c>
      <c r="G84" s="170">
        <f>'6a. Seznam dokazil '!AD107</f>
        <v>0</v>
      </c>
      <c r="H84" s="170">
        <f>'6a. Seznam dokazil '!AE107</f>
        <v>0</v>
      </c>
      <c r="I84" s="170">
        <f>'6a. Seznam dokazil '!AF107</f>
        <v>0</v>
      </c>
      <c r="J84" s="170">
        <f>'6a. Seznam dokazil '!AG107</f>
        <v>0</v>
      </c>
      <c r="K84" s="170">
        <f>'6a. Seznam dokazil '!AH107</f>
        <v>0</v>
      </c>
      <c r="L84" s="62">
        <f t="shared" si="12"/>
        <v>0</v>
      </c>
      <c r="M84" s="420"/>
      <c r="N84" s="420"/>
      <c r="O84" s="420"/>
      <c r="P84" s="411"/>
    </row>
    <row r="85" spans="2:16" x14ac:dyDescent="0.25">
      <c r="B85" s="420"/>
      <c r="C85" s="420"/>
      <c r="D85" s="255" t="s">
        <v>78</v>
      </c>
      <c r="E85" s="170">
        <f>'6a. Seznam dokazil '!AB108</f>
        <v>0</v>
      </c>
      <c r="F85" s="170">
        <f>'6a. Seznam dokazil '!AC108</f>
        <v>0</v>
      </c>
      <c r="G85" s="170">
        <f>'6a. Seznam dokazil '!AD108</f>
        <v>0</v>
      </c>
      <c r="H85" s="170">
        <f>'6a. Seznam dokazil '!AE108</f>
        <v>0</v>
      </c>
      <c r="I85" s="170">
        <f>'6a. Seznam dokazil '!AF108</f>
        <v>0</v>
      </c>
      <c r="J85" s="170">
        <f>'6a. Seznam dokazil '!AG108</f>
        <v>0</v>
      </c>
      <c r="K85" s="170">
        <f>'6a. Seznam dokazil '!AH108</f>
        <v>0</v>
      </c>
      <c r="L85" s="62">
        <f t="shared" si="12"/>
        <v>0</v>
      </c>
      <c r="M85" s="420"/>
      <c r="N85" s="420"/>
      <c r="O85" s="420"/>
      <c r="P85" s="411"/>
    </row>
    <row r="86" spans="2:16" x14ac:dyDescent="0.25">
      <c r="B86" s="420"/>
      <c r="C86" s="420"/>
      <c r="D86" s="255" t="s">
        <v>79</v>
      </c>
      <c r="E86" s="170">
        <f>'6a. Seznam dokazil '!AB109</f>
        <v>0</v>
      </c>
      <c r="F86" s="170">
        <f>'6a. Seznam dokazil '!AC109</f>
        <v>0</v>
      </c>
      <c r="G86" s="170">
        <f>'6a. Seznam dokazil '!AD109</f>
        <v>0</v>
      </c>
      <c r="H86" s="170">
        <f>'6a. Seznam dokazil '!AE109</f>
        <v>0</v>
      </c>
      <c r="I86" s="170">
        <f>'6a. Seznam dokazil '!AF109</f>
        <v>0</v>
      </c>
      <c r="J86" s="170">
        <f>'6a. Seznam dokazil '!AG109</f>
        <v>0</v>
      </c>
      <c r="K86" s="170">
        <f>'6a. Seznam dokazil '!AH109</f>
        <v>0</v>
      </c>
      <c r="L86" s="62">
        <f t="shared" si="12"/>
        <v>0</v>
      </c>
      <c r="M86" s="420"/>
      <c r="N86" s="420"/>
      <c r="O86" s="420"/>
      <c r="P86" s="411"/>
    </row>
    <row r="87" spans="2:16" x14ac:dyDescent="0.25">
      <c r="B87" s="420"/>
      <c r="C87" s="420"/>
      <c r="D87" s="255" t="s">
        <v>100</v>
      </c>
      <c r="E87" s="170">
        <f>'6a. Seznam dokazil '!AB110</f>
        <v>0</v>
      </c>
      <c r="F87" s="170">
        <f>'6a. Seznam dokazil '!AC110</f>
        <v>0</v>
      </c>
      <c r="G87" s="170">
        <f>'6a. Seznam dokazil '!AD110</f>
        <v>0</v>
      </c>
      <c r="H87" s="170">
        <f>'6a. Seznam dokazil '!AE110</f>
        <v>0</v>
      </c>
      <c r="I87" s="170">
        <f>'6a. Seznam dokazil '!AF110</f>
        <v>0</v>
      </c>
      <c r="J87" s="170">
        <f>'6a. Seznam dokazil '!AG110</f>
        <v>0</v>
      </c>
      <c r="K87" s="170">
        <f>'6a. Seznam dokazil '!AH110</f>
        <v>0</v>
      </c>
      <c r="L87" s="62">
        <f t="shared" si="12"/>
        <v>0</v>
      </c>
      <c r="M87" s="420"/>
      <c r="N87" s="420"/>
      <c r="O87" s="420"/>
      <c r="P87" s="411"/>
    </row>
    <row r="88" spans="2:16" ht="30" x14ac:dyDescent="0.25">
      <c r="B88" s="420"/>
      <c r="C88" s="420"/>
      <c r="D88" s="66" t="str">
        <f>"Skupni upravičeni stroški " &amp;D78</f>
        <v>Skupni upravičeni stroški Finančni načrt PARTNERJA 4</v>
      </c>
      <c r="E88" s="67">
        <f t="shared" ref="E88:L88" si="13">SUM(E82:E87)</f>
        <v>0</v>
      </c>
      <c r="F88" s="67">
        <f t="shared" si="13"/>
        <v>0</v>
      </c>
      <c r="G88" s="67">
        <f t="shared" si="13"/>
        <v>0</v>
      </c>
      <c r="H88" s="67">
        <f t="shared" si="13"/>
        <v>0</v>
      </c>
      <c r="I88" s="67">
        <f t="shared" si="13"/>
        <v>0</v>
      </c>
      <c r="J88" s="67">
        <f t="shared" si="13"/>
        <v>0</v>
      </c>
      <c r="K88" s="67">
        <f t="shared" si="13"/>
        <v>0</v>
      </c>
      <c r="L88" s="67">
        <f t="shared" si="13"/>
        <v>0</v>
      </c>
      <c r="M88" s="420"/>
      <c r="N88" s="420"/>
      <c r="O88" s="420"/>
      <c r="P88" s="411"/>
    </row>
    <row r="89" spans="2:16" s="543" customFormat="1" ht="32.25" customHeight="1" x14ac:dyDescent="0.25">
      <c r="B89" s="541"/>
      <c r="C89" s="541"/>
      <c r="D89" s="541"/>
      <c r="E89" s="542" t="str">
        <f>'6a. Seznam dokazil '!BQ112</f>
        <v/>
      </c>
      <c r="F89" s="542" t="str">
        <f>'6a. Seznam dokazil '!BR112</f>
        <v/>
      </c>
      <c r="G89" s="542" t="str">
        <f>'6a. Seznam dokazil '!BS112</f>
        <v/>
      </c>
      <c r="H89" s="542" t="str">
        <f>'6a. Seznam dokazil '!BT112</f>
        <v/>
      </c>
      <c r="I89" s="542" t="str">
        <f>'6a. Seznam dokazil '!BU112</f>
        <v/>
      </c>
      <c r="J89" s="542" t="str">
        <f>'6a. Seznam dokazil '!BV112</f>
        <v/>
      </c>
      <c r="K89" s="542" t="str">
        <f>'6a. Seznam dokazil '!BW112</f>
        <v/>
      </c>
      <c r="L89" s="542" t="str">
        <f>'6a. Seznam dokazil '!BX112</f>
        <v/>
      </c>
      <c r="M89" s="542"/>
      <c r="N89" s="542"/>
      <c r="O89" s="542"/>
    </row>
    <row r="90" spans="2:16" ht="15.75" x14ac:dyDescent="0.25">
      <c r="B90" s="420"/>
      <c r="C90" s="420"/>
      <c r="D90" s="433"/>
      <c r="E90" s="434"/>
      <c r="F90" s="434"/>
      <c r="G90" s="434"/>
      <c r="H90" s="434"/>
      <c r="I90" s="434"/>
      <c r="J90" s="434"/>
      <c r="K90" s="434"/>
      <c r="L90" s="434"/>
      <c r="M90" s="420"/>
      <c r="N90" s="420"/>
      <c r="O90" s="420"/>
      <c r="P90" s="411"/>
    </row>
    <row r="91" spans="2:16" ht="21" x14ac:dyDescent="0.25">
      <c r="B91" s="420"/>
      <c r="C91" s="445"/>
      <c r="D91" s="452" t="str">
        <f>IF(COUNTIF(PARTNER5,"?*"),PARTNER5,"Finančni načrt PARTNERJA 5")</f>
        <v>Finančni načrt PARTNERJA 5</v>
      </c>
      <c r="E91" s="420"/>
      <c r="F91" s="420"/>
      <c r="G91" s="420"/>
      <c r="H91" s="422"/>
      <c r="I91" s="422"/>
      <c r="J91" s="422"/>
      <c r="K91" s="422"/>
      <c r="L91" s="420"/>
      <c r="M91" s="420"/>
      <c r="N91" s="420"/>
      <c r="O91" s="420"/>
      <c r="P91" s="411"/>
    </row>
    <row r="92" spans="2:16" ht="15.75" x14ac:dyDescent="0.25">
      <c r="B92" s="420"/>
      <c r="C92" s="420"/>
      <c r="D92" s="1117"/>
      <c r="E92" s="1118"/>
      <c r="F92" s="1118"/>
      <c r="G92" s="1118"/>
      <c r="H92" s="1118"/>
      <c r="I92" s="1118"/>
      <c r="J92" s="1118"/>
      <c r="K92" s="1118"/>
      <c r="L92" s="1118"/>
      <c r="M92" s="420"/>
      <c r="N92" s="420"/>
      <c r="O92" s="420"/>
      <c r="P92" s="411"/>
    </row>
    <row r="93" spans="2:16" ht="15" customHeight="1" x14ac:dyDescent="0.25">
      <c r="B93" s="420"/>
      <c r="C93" s="420"/>
      <c r="D93" s="55" t="s">
        <v>108</v>
      </c>
      <c r="E93" s="1058" t="s">
        <v>32</v>
      </c>
      <c r="F93" s="1058" t="s">
        <v>109</v>
      </c>
      <c r="G93" s="1059" t="s">
        <v>110</v>
      </c>
      <c r="H93" s="1060"/>
      <c r="I93" s="1058" t="s">
        <v>111</v>
      </c>
      <c r="J93" s="1058"/>
      <c r="K93" s="1058" t="s">
        <v>112</v>
      </c>
      <c r="L93" s="1058" t="s">
        <v>113</v>
      </c>
      <c r="M93" s="420"/>
      <c r="N93" s="420"/>
      <c r="O93" s="420"/>
      <c r="P93" s="411"/>
    </row>
    <row r="94" spans="2:16" ht="30" x14ac:dyDescent="0.25">
      <c r="B94" s="420"/>
      <c r="C94" s="420"/>
      <c r="D94" s="59" t="s">
        <v>31</v>
      </c>
      <c r="E94" s="1058"/>
      <c r="F94" s="1058"/>
      <c r="G94" s="380" t="s">
        <v>114</v>
      </c>
      <c r="H94" s="380" t="s">
        <v>115</v>
      </c>
      <c r="I94" s="381" t="s">
        <v>116</v>
      </c>
      <c r="J94" s="381" t="s">
        <v>117</v>
      </c>
      <c r="K94" s="1058"/>
      <c r="L94" s="1058"/>
      <c r="M94" s="420"/>
      <c r="N94" s="420"/>
      <c r="O94" s="420"/>
      <c r="P94" s="411"/>
    </row>
    <row r="95" spans="2:16" x14ac:dyDescent="0.25">
      <c r="B95" s="420"/>
      <c r="C95" s="420"/>
      <c r="D95" s="255" t="s">
        <v>98</v>
      </c>
      <c r="E95" s="170">
        <f>'6a. Seznam dokazil '!AB117</f>
        <v>0</v>
      </c>
      <c r="F95" s="170">
        <f>'6a. Seznam dokazil '!AC117</f>
        <v>0</v>
      </c>
      <c r="G95" s="170">
        <f>'6a. Seznam dokazil '!AD117</f>
        <v>0</v>
      </c>
      <c r="H95" s="170">
        <f>'6a. Seznam dokazil '!AE117</f>
        <v>0</v>
      </c>
      <c r="I95" s="170">
        <f>'6a. Seznam dokazil '!AF117</f>
        <v>0</v>
      </c>
      <c r="J95" s="170">
        <f>'6a. Seznam dokazil '!AG117</f>
        <v>0</v>
      </c>
      <c r="K95" s="170">
        <f>'6a. Seznam dokazil '!AH117</f>
        <v>0</v>
      </c>
      <c r="L95" s="62">
        <f t="shared" ref="L95:L100" si="14">SUM(E95:K95)</f>
        <v>0</v>
      </c>
      <c r="M95" s="420"/>
      <c r="N95" s="420"/>
      <c r="O95" s="420"/>
      <c r="P95" s="411"/>
    </row>
    <row r="96" spans="2:16" ht="15" customHeight="1" x14ac:dyDescent="0.25">
      <c r="B96" s="420"/>
      <c r="C96" s="420"/>
      <c r="D96" s="255" t="s">
        <v>118</v>
      </c>
      <c r="E96" s="170">
        <f>'6a. Seznam dokazil '!AB118</f>
        <v>0</v>
      </c>
      <c r="F96" s="170">
        <f>'6a. Seznam dokazil '!AC118</f>
        <v>0</v>
      </c>
      <c r="G96" s="170">
        <f>'6a. Seznam dokazil '!AD118</f>
        <v>0</v>
      </c>
      <c r="H96" s="170">
        <f>'6a. Seznam dokazil '!AE118</f>
        <v>0</v>
      </c>
      <c r="I96" s="170">
        <f>'6a. Seznam dokazil '!AF118</f>
        <v>0</v>
      </c>
      <c r="J96" s="170">
        <f>'6a. Seznam dokazil '!AG118</f>
        <v>0</v>
      </c>
      <c r="K96" s="170">
        <f>'6a. Seznam dokazil '!AH118</f>
        <v>0</v>
      </c>
      <c r="L96" s="62">
        <f t="shared" si="14"/>
        <v>0</v>
      </c>
      <c r="M96" s="420"/>
      <c r="N96" s="420"/>
      <c r="O96" s="420"/>
      <c r="P96" s="411"/>
    </row>
    <row r="97" spans="2:16" x14ac:dyDescent="0.25">
      <c r="B97" s="420"/>
      <c r="C97" s="420"/>
      <c r="D97" s="255" t="s">
        <v>77</v>
      </c>
      <c r="E97" s="170">
        <f>'6a. Seznam dokazil '!AB119</f>
        <v>0</v>
      </c>
      <c r="F97" s="170">
        <f>'6a. Seznam dokazil '!AC119</f>
        <v>0</v>
      </c>
      <c r="G97" s="170">
        <f>'6a. Seznam dokazil '!AD119</f>
        <v>0</v>
      </c>
      <c r="H97" s="170">
        <f>'6a. Seznam dokazil '!AE119</f>
        <v>0</v>
      </c>
      <c r="I97" s="170">
        <f>'6a. Seznam dokazil '!AF119</f>
        <v>0</v>
      </c>
      <c r="J97" s="170">
        <f>'6a. Seznam dokazil '!AG119</f>
        <v>0</v>
      </c>
      <c r="K97" s="170">
        <f>'6a. Seznam dokazil '!AH119</f>
        <v>0</v>
      </c>
      <c r="L97" s="62">
        <f t="shared" si="14"/>
        <v>0</v>
      </c>
      <c r="M97" s="420"/>
      <c r="N97" s="420"/>
      <c r="O97" s="420"/>
      <c r="P97" s="411"/>
    </row>
    <row r="98" spans="2:16" x14ac:dyDescent="0.25">
      <c r="B98" s="420"/>
      <c r="C98" s="420"/>
      <c r="D98" s="255" t="s">
        <v>78</v>
      </c>
      <c r="E98" s="170">
        <f>'6a. Seznam dokazil '!AB120</f>
        <v>0</v>
      </c>
      <c r="F98" s="170">
        <f>'6a. Seznam dokazil '!AC120</f>
        <v>0</v>
      </c>
      <c r="G98" s="170">
        <f>'6a. Seznam dokazil '!AD120</f>
        <v>0</v>
      </c>
      <c r="H98" s="170">
        <f>'6a. Seznam dokazil '!AE120</f>
        <v>0</v>
      </c>
      <c r="I98" s="170">
        <f>'6a. Seznam dokazil '!AF120</f>
        <v>0</v>
      </c>
      <c r="J98" s="170">
        <f>'6a. Seznam dokazil '!AG120</f>
        <v>0</v>
      </c>
      <c r="K98" s="170">
        <f>'6a. Seznam dokazil '!AH120</f>
        <v>0</v>
      </c>
      <c r="L98" s="62">
        <f t="shared" si="14"/>
        <v>0</v>
      </c>
      <c r="M98" s="420"/>
      <c r="N98" s="420"/>
      <c r="O98" s="420"/>
      <c r="P98" s="411"/>
    </row>
    <row r="99" spans="2:16" x14ac:dyDescent="0.25">
      <c r="B99" s="420"/>
      <c r="C99" s="420"/>
      <c r="D99" s="255" t="s">
        <v>79</v>
      </c>
      <c r="E99" s="170">
        <f>'6a. Seznam dokazil '!AB121</f>
        <v>0</v>
      </c>
      <c r="F99" s="170">
        <f>'6a. Seznam dokazil '!AC121</f>
        <v>0</v>
      </c>
      <c r="G99" s="170">
        <f>'6a. Seznam dokazil '!AD121</f>
        <v>0</v>
      </c>
      <c r="H99" s="170">
        <f>'6a. Seznam dokazil '!AE121</f>
        <v>0</v>
      </c>
      <c r="I99" s="170">
        <f>'6a. Seznam dokazil '!AF121</f>
        <v>0</v>
      </c>
      <c r="J99" s="170">
        <f>'6a. Seznam dokazil '!AG121</f>
        <v>0</v>
      </c>
      <c r="K99" s="170">
        <f>'6a. Seznam dokazil '!AH121</f>
        <v>0</v>
      </c>
      <c r="L99" s="62">
        <f t="shared" si="14"/>
        <v>0</v>
      </c>
      <c r="M99" s="420"/>
      <c r="N99" s="420"/>
      <c r="O99" s="420"/>
      <c r="P99" s="411"/>
    </row>
    <row r="100" spans="2:16" x14ac:dyDescent="0.25">
      <c r="B100" s="420"/>
      <c r="C100" s="420"/>
      <c r="D100" s="255" t="s">
        <v>100</v>
      </c>
      <c r="E100" s="170">
        <f>'6a. Seznam dokazil '!AB122</f>
        <v>0</v>
      </c>
      <c r="F100" s="170">
        <f>'6a. Seznam dokazil '!AC122</f>
        <v>0</v>
      </c>
      <c r="G100" s="170">
        <f>'6a. Seznam dokazil '!AD122</f>
        <v>0</v>
      </c>
      <c r="H100" s="170">
        <f>'6a. Seznam dokazil '!AE122</f>
        <v>0</v>
      </c>
      <c r="I100" s="170">
        <f>'6a. Seznam dokazil '!AF122</f>
        <v>0</v>
      </c>
      <c r="J100" s="170">
        <f>'6a. Seznam dokazil '!AG122</f>
        <v>0</v>
      </c>
      <c r="K100" s="170">
        <f>'6a. Seznam dokazil '!AH122</f>
        <v>0</v>
      </c>
      <c r="L100" s="62">
        <f t="shared" si="14"/>
        <v>0</v>
      </c>
      <c r="M100" s="420"/>
      <c r="N100" s="420"/>
      <c r="O100" s="420"/>
      <c r="P100" s="411"/>
    </row>
    <row r="101" spans="2:16" ht="30" x14ac:dyDescent="0.25">
      <c r="B101" s="420"/>
      <c r="C101" s="420"/>
      <c r="D101" s="66" t="str">
        <f>"Skupni upravičeni stroški " &amp;D91</f>
        <v>Skupni upravičeni stroški Finančni načrt PARTNERJA 5</v>
      </c>
      <c r="E101" s="67">
        <f t="shared" ref="E101:L101" si="15">SUM(E95:E100)</f>
        <v>0</v>
      </c>
      <c r="F101" s="67">
        <f t="shared" si="15"/>
        <v>0</v>
      </c>
      <c r="G101" s="67">
        <f t="shared" si="15"/>
        <v>0</v>
      </c>
      <c r="H101" s="67">
        <f t="shared" si="15"/>
        <v>0</v>
      </c>
      <c r="I101" s="67">
        <f t="shared" si="15"/>
        <v>0</v>
      </c>
      <c r="J101" s="67">
        <f t="shared" si="15"/>
        <v>0</v>
      </c>
      <c r="K101" s="67">
        <f t="shared" si="15"/>
        <v>0</v>
      </c>
      <c r="L101" s="67">
        <f t="shared" si="15"/>
        <v>0</v>
      </c>
      <c r="M101" s="420"/>
      <c r="N101" s="420"/>
      <c r="O101" s="420"/>
      <c r="P101" s="411"/>
    </row>
    <row r="102" spans="2:16" s="543" customFormat="1" ht="32.25" customHeight="1" x14ac:dyDescent="0.25">
      <c r="B102" s="541"/>
      <c r="C102" s="541"/>
      <c r="D102" s="541"/>
      <c r="E102" s="542" t="str">
        <f>'6a. Seznam dokazil '!BQ124</f>
        <v/>
      </c>
      <c r="F102" s="542" t="str">
        <f>'6a. Seznam dokazil '!BR124</f>
        <v/>
      </c>
      <c r="G102" s="542" t="str">
        <f>'6a. Seznam dokazil '!BS124</f>
        <v/>
      </c>
      <c r="H102" s="542" t="str">
        <f>'6a. Seznam dokazil '!BT124</f>
        <v/>
      </c>
      <c r="I102" s="542" t="str">
        <f>'6a. Seznam dokazil '!BU124</f>
        <v/>
      </c>
      <c r="J102" s="542" t="str">
        <f>'6a. Seznam dokazil '!BV124</f>
        <v/>
      </c>
      <c r="K102" s="542" t="str">
        <f>'6a. Seznam dokazil '!BW124</f>
        <v/>
      </c>
      <c r="L102" s="542" t="str">
        <f>'6a. Seznam dokazil '!BX124</f>
        <v/>
      </c>
      <c r="M102" s="542"/>
      <c r="N102" s="542"/>
      <c r="O102" s="542"/>
    </row>
    <row r="103" spans="2:16" x14ac:dyDescent="0.25">
      <c r="B103" s="420"/>
      <c r="C103" s="420"/>
      <c r="D103" s="435"/>
      <c r="E103" s="432"/>
      <c r="F103" s="432"/>
      <c r="G103" s="432"/>
      <c r="H103" s="432"/>
      <c r="I103" s="432"/>
      <c r="J103" s="432"/>
      <c r="K103" s="432"/>
      <c r="L103" s="432"/>
      <c r="M103" s="420"/>
      <c r="N103" s="420"/>
      <c r="O103" s="420"/>
      <c r="P103" s="411"/>
    </row>
    <row r="104" spans="2:16" ht="21" x14ac:dyDescent="0.25">
      <c r="B104" s="420"/>
      <c r="C104" s="445"/>
      <c r="D104" s="452" t="str">
        <f>IF(COUNTIF(PARTNER6,"?*"),PARTNER6,"Finančni načrt PARTNERJA 6")</f>
        <v>Finančni načrt PARTNERJA 6</v>
      </c>
      <c r="E104" s="420"/>
      <c r="F104" s="420"/>
      <c r="G104" s="420"/>
      <c r="H104" s="422"/>
      <c r="I104" s="422"/>
      <c r="J104" s="422"/>
      <c r="K104" s="422"/>
      <c r="L104" s="420"/>
      <c r="M104" s="420"/>
      <c r="N104" s="420"/>
      <c r="O104" s="420"/>
      <c r="P104" s="411"/>
    </row>
    <row r="105" spans="2:16" ht="15.75" x14ac:dyDescent="0.25">
      <c r="B105" s="420"/>
      <c r="C105" s="420"/>
      <c r="D105" s="1117"/>
      <c r="E105" s="1118"/>
      <c r="F105" s="1118"/>
      <c r="G105" s="1118"/>
      <c r="H105" s="1118"/>
      <c r="I105" s="1118"/>
      <c r="J105" s="1118"/>
      <c r="K105" s="1118"/>
      <c r="L105" s="1118"/>
      <c r="M105" s="420"/>
      <c r="N105" s="420"/>
      <c r="O105" s="420"/>
      <c r="P105" s="411"/>
    </row>
    <row r="106" spans="2:16" ht="15" customHeight="1" x14ac:dyDescent="0.25">
      <c r="B106" s="420"/>
      <c r="C106" s="420"/>
      <c r="D106" s="55" t="s">
        <v>108</v>
      </c>
      <c r="E106" s="1058" t="s">
        <v>32</v>
      </c>
      <c r="F106" s="1058" t="s">
        <v>109</v>
      </c>
      <c r="G106" s="1059" t="s">
        <v>110</v>
      </c>
      <c r="H106" s="1060"/>
      <c r="I106" s="1058" t="s">
        <v>111</v>
      </c>
      <c r="J106" s="1058"/>
      <c r="K106" s="1058" t="s">
        <v>112</v>
      </c>
      <c r="L106" s="1058" t="s">
        <v>113</v>
      </c>
      <c r="M106" s="420"/>
      <c r="N106" s="420"/>
      <c r="O106" s="420"/>
      <c r="P106" s="411"/>
    </row>
    <row r="107" spans="2:16" ht="30" x14ac:dyDescent="0.25">
      <c r="B107" s="420"/>
      <c r="C107" s="420"/>
      <c r="D107" s="59" t="s">
        <v>31</v>
      </c>
      <c r="E107" s="1058"/>
      <c r="F107" s="1058"/>
      <c r="G107" s="380" t="s">
        <v>114</v>
      </c>
      <c r="H107" s="380" t="s">
        <v>115</v>
      </c>
      <c r="I107" s="381" t="s">
        <v>116</v>
      </c>
      <c r="J107" s="381" t="s">
        <v>117</v>
      </c>
      <c r="K107" s="1058"/>
      <c r="L107" s="1058"/>
      <c r="M107" s="420"/>
      <c r="N107" s="420"/>
      <c r="O107" s="420"/>
      <c r="P107" s="411"/>
    </row>
    <row r="108" spans="2:16" x14ac:dyDescent="0.25">
      <c r="B108" s="420"/>
      <c r="C108" s="420"/>
      <c r="D108" s="255" t="s">
        <v>98</v>
      </c>
      <c r="E108" s="170">
        <f>'6a. Seznam dokazil '!AB129</f>
        <v>0</v>
      </c>
      <c r="F108" s="170">
        <f>'6a. Seznam dokazil '!AC129</f>
        <v>0</v>
      </c>
      <c r="G108" s="170">
        <f>'6a. Seznam dokazil '!AD129</f>
        <v>0</v>
      </c>
      <c r="H108" s="170">
        <f>'6a. Seznam dokazil '!AE129</f>
        <v>0</v>
      </c>
      <c r="I108" s="170">
        <f>'6a. Seznam dokazil '!AF129</f>
        <v>0</v>
      </c>
      <c r="J108" s="170">
        <f>'6a. Seznam dokazil '!AG129</f>
        <v>0</v>
      </c>
      <c r="K108" s="170">
        <f>'6a. Seznam dokazil '!AH129</f>
        <v>0</v>
      </c>
      <c r="L108" s="62">
        <f t="shared" ref="L108:L113" si="16">SUM(E108:K108)</f>
        <v>0</v>
      </c>
      <c r="M108" s="420"/>
      <c r="N108" s="420"/>
      <c r="O108" s="420"/>
      <c r="P108" s="411"/>
    </row>
    <row r="109" spans="2:16" ht="15" customHeight="1" x14ac:dyDescent="0.25">
      <c r="B109" s="420"/>
      <c r="C109" s="420"/>
      <c r="D109" s="255" t="s">
        <v>118</v>
      </c>
      <c r="E109" s="170">
        <f>'6a. Seznam dokazil '!AB130</f>
        <v>0</v>
      </c>
      <c r="F109" s="170">
        <f>'6a. Seznam dokazil '!AC130</f>
        <v>0</v>
      </c>
      <c r="G109" s="170">
        <f>'6a. Seznam dokazil '!AD130</f>
        <v>0</v>
      </c>
      <c r="H109" s="170">
        <f>'6a. Seznam dokazil '!AE130</f>
        <v>0</v>
      </c>
      <c r="I109" s="170">
        <f>'6a. Seznam dokazil '!AF130</f>
        <v>0</v>
      </c>
      <c r="J109" s="170">
        <f>'6a. Seznam dokazil '!AG130</f>
        <v>0</v>
      </c>
      <c r="K109" s="170">
        <f>'6a. Seznam dokazil '!AH130</f>
        <v>0</v>
      </c>
      <c r="L109" s="62">
        <f t="shared" si="16"/>
        <v>0</v>
      </c>
      <c r="M109" s="420"/>
      <c r="N109" s="420"/>
      <c r="O109" s="420"/>
      <c r="P109" s="411"/>
    </row>
    <row r="110" spans="2:16" x14ac:dyDescent="0.25">
      <c r="B110" s="420"/>
      <c r="C110" s="420"/>
      <c r="D110" s="255" t="s">
        <v>77</v>
      </c>
      <c r="E110" s="170">
        <f>'6a. Seznam dokazil '!AB131</f>
        <v>0</v>
      </c>
      <c r="F110" s="170">
        <f>'6a. Seznam dokazil '!AC131</f>
        <v>0</v>
      </c>
      <c r="G110" s="170">
        <f>'6a. Seznam dokazil '!AD131</f>
        <v>0</v>
      </c>
      <c r="H110" s="170">
        <f>'6a. Seznam dokazil '!AE131</f>
        <v>0</v>
      </c>
      <c r="I110" s="170">
        <f>'6a. Seznam dokazil '!AF131</f>
        <v>0</v>
      </c>
      <c r="J110" s="170">
        <f>'6a. Seznam dokazil '!AG131</f>
        <v>0</v>
      </c>
      <c r="K110" s="170">
        <f>'6a. Seznam dokazil '!AH131</f>
        <v>0</v>
      </c>
      <c r="L110" s="62">
        <f t="shared" si="16"/>
        <v>0</v>
      </c>
      <c r="M110" s="420"/>
      <c r="N110" s="420"/>
      <c r="O110" s="420"/>
      <c r="P110" s="411"/>
    </row>
    <row r="111" spans="2:16" x14ac:dyDescent="0.25">
      <c r="B111" s="420"/>
      <c r="C111" s="420"/>
      <c r="D111" s="255" t="s">
        <v>78</v>
      </c>
      <c r="E111" s="170">
        <f>'6a. Seznam dokazil '!AB132</f>
        <v>0</v>
      </c>
      <c r="F111" s="170">
        <f>'6a. Seznam dokazil '!AC132</f>
        <v>0</v>
      </c>
      <c r="G111" s="170">
        <f>'6a. Seznam dokazil '!AD132</f>
        <v>0</v>
      </c>
      <c r="H111" s="170">
        <f>'6a. Seznam dokazil '!AE132</f>
        <v>0</v>
      </c>
      <c r="I111" s="170">
        <f>'6a. Seznam dokazil '!AF132</f>
        <v>0</v>
      </c>
      <c r="J111" s="170">
        <f>'6a. Seznam dokazil '!AG132</f>
        <v>0</v>
      </c>
      <c r="K111" s="170">
        <f>'6a. Seznam dokazil '!AH132</f>
        <v>0</v>
      </c>
      <c r="L111" s="62">
        <f t="shared" si="16"/>
        <v>0</v>
      </c>
      <c r="M111" s="420"/>
      <c r="N111" s="420"/>
      <c r="O111" s="420"/>
      <c r="P111" s="411"/>
    </row>
    <row r="112" spans="2:16" x14ac:dyDescent="0.25">
      <c r="B112" s="420"/>
      <c r="C112" s="420"/>
      <c r="D112" s="255" t="s">
        <v>79</v>
      </c>
      <c r="E112" s="170">
        <f>'6a. Seznam dokazil '!AB133</f>
        <v>0</v>
      </c>
      <c r="F112" s="170">
        <f>'6a. Seznam dokazil '!AC133</f>
        <v>0</v>
      </c>
      <c r="G112" s="170">
        <f>'6a. Seznam dokazil '!AD133</f>
        <v>0</v>
      </c>
      <c r="H112" s="170">
        <f>'6a. Seznam dokazil '!AE133</f>
        <v>0</v>
      </c>
      <c r="I112" s="170">
        <f>'6a. Seznam dokazil '!AF133</f>
        <v>0</v>
      </c>
      <c r="J112" s="170">
        <f>'6a. Seznam dokazil '!AG133</f>
        <v>0</v>
      </c>
      <c r="K112" s="170">
        <f>'6a. Seznam dokazil '!AH133</f>
        <v>0</v>
      </c>
      <c r="L112" s="62">
        <f t="shared" si="16"/>
        <v>0</v>
      </c>
      <c r="M112" s="420"/>
      <c r="N112" s="420"/>
      <c r="O112" s="420"/>
      <c r="P112" s="411"/>
    </row>
    <row r="113" spans="2:16" x14ac:dyDescent="0.25">
      <c r="B113" s="420"/>
      <c r="C113" s="420"/>
      <c r="D113" s="255" t="s">
        <v>100</v>
      </c>
      <c r="E113" s="170">
        <f>'6a. Seznam dokazil '!AB134</f>
        <v>0</v>
      </c>
      <c r="F113" s="170">
        <f>'6a. Seznam dokazil '!AC134</f>
        <v>0</v>
      </c>
      <c r="G113" s="170">
        <f>'6a. Seznam dokazil '!AD134</f>
        <v>0</v>
      </c>
      <c r="H113" s="170">
        <f>'6a. Seznam dokazil '!AE134</f>
        <v>0</v>
      </c>
      <c r="I113" s="170">
        <f>'6a. Seznam dokazil '!AF134</f>
        <v>0</v>
      </c>
      <c r="J113" s="170">
        <f>'6a. Seznam dokazil '!AG134</f>
        <v>0</v>
      </c>
      <c r="K113" s="170">
        <f>'6a. Seznam dokazil '!AH134</f>
        <v>0</v>
      </c>
      <c r="L113" s="62">
        <f t="shared" si="16"/>
        <v>0</v>
      </c>
      <c r="M113" s="420"/>
      <c r="N113" s="420"/>
      <c r="O113" s="420"/>
      <c r="P113" s="411"/>
    </row>
    <row r="114" spans="2:16" ht="30" x14ac:dyDescent="0.25">
      <c r="B114" s="420"/>
      <c r="C114" s="420"/>
      <c r="D114" s="66" t="str">
        <f>"Skupni upravičeni stroški " &amp;D104</f>
        <v>Skupni upravičeni stroški Finančni načrt PARTNERJA 6</v>
      </c>
      <c r="E114" s="67">
        <f t="shared" ref="E114:L114" si="17">SUM(E108:E113)</f>
        <v>0</v>
      </c>
      <c r="F114" s="67">
        <f t="shared" si="17"/>
        <v>0</v>
      </c>
      <c r="G114" s="67">
        <f t="shared" si="17"/>
        <v>0</v>
      </c>
      <c r="H114" s="67">
        <f t="shared" si="17"/>
        <v>0</v>
      </c>
      <c r="I114" s="67">
        <f t="shared" si="17"/>
        <v>0</v>
      </c>
      <c r="J114" s="67">
        <f t="shared" si="17"/>
        <v>0</v>
      </c>
      <c r="K114" s="67">
        <f t="shared" si="17"/>
        <v>0</v>
      </c>
      <c r="L114" s="67">
        <f t="shared" si="17"/>
        <v>0</v>
      </c>
      <c r="M114" s="420"/>
      <c r="N114" s="420"/>
      <c r="O114" s="420"/>
      <c r="P114" s="411"/>
    </row>
    <row r="115" spans="2:16" s="543" customFormat="1" ht="32.25" customHeight="1" x14ac:dyDescent="0.25">
      <c r="B115" s="541"/>
      <c r="C115" s="541"/>
      <c r="D115" s="541"/>
      <c r="E115" s="542" t="str">
        <f>'6a. Seznam dokazil '!BQ136</f>
        <v/>
      </c>
      <c r="F115" s="542" t="str">
        <f>'6a. Seznam dokazil '!BR136</f>
        <v/>
      </c>
      <c r="G115" s="542" t="str">
        <f>'6a. Seznam dokazil '!BS136</f>
        <v/>
      </c>
      <c r="H115" s="542" t="str">
        <f>'6a. Seznam dokazil '!BT136</f>
        <v/>
      </c>
      <c r="I115" s="542" t="str">
        <f>'6a. Seznam dokazil '!BU136</f>
        <v/>
      </c>
      <c r="J115" s="542" t="str">
        <f>'6a. Seznam dokazil '!BV136</f>
        <v/>
      </c>
      <c r="K115" s="542" t="str">
        <f>'6a. Seznam dokazil '!BW136</f>
        <v/>
      </c>
      <c r="L115" s="542" t="str">
        <f>'6a. Seznam dokazil '!BX136</f>
        <v/>
      </c>
      <c r="M115" s="542"/>
      <c r="N115" s="542"/>
      <c r="O115" s="542"/>
    </row>
    <row r="116" spans="2:16" ht="15.75" x14ac:dyDescent="0.25">
      <c r="B116" s="420"/>
      <c r="C116" s="420"/>
      <c r="D116" s="433"/>
      <c r="E116" s="434"/>
      <c r="F116" s="434"/>
      <c r="G116" s="434"/>
      <c r="H116" s="434"/>
      <c r="I116" s="434"/>
      <c r="J116" s="434"/>
      <c r="K116" s="434"/>
      <c r="L116" s="434"/>
      <c r="M116" s="420"/>
      <c r="N116" s="420"/>
      <c r="O116" s="420"/>
      <c r="P116" s="411"/>
    </row>
    <row r="117" spans="2:16" ht="21" x14ac:dyDescent="0.25">
      <c r="B117" s="420"/>
      <c r="C117" s="445"/>
      <c r="D117" s="452" t="str">
        <f>IF(COUNTIF(PARTNER7,"?*"),PARTNER7,"Finančni načrt PARTNERJA 7")</f>
        <v>Finančni načrt PARTNERJA 7</v>
      </c>
      <c r="E117" s="420"/>
      <c r="F117" s="420"/>
      <c r="G117" s="420"/>
      <c r="H117" s="422"/>
      <c r="I117" s="422"/>
      <c r="J117" s="422"/>
      <c r="K117" s="422"/>
      <c r="L117" s="420"/>
      <c r="M117" s="420"/>
      <c r="N117" s="420"/>
      <c r="O117" s="420"/>
      <c r="P117" s="411"/>
    </row>
    <row r="118" spans="2:16" ht="15.75" x14ac:dyDescent="0.25">
      <c r="B118" s="420"/>
      <c r="C118" s="420"/>
      <c r="D118" s="1117"/>
      <c r="E118" s="1118"/>
      <c r="F118" s="1118"/>
      <c r="G118" s="1118"/>
      <c r="H118" s="1118"/>
      <c r="I118" s="1118"/>
      <c r="J118" s="1118"/>
      <c r="K118" s="1118"/>
      <c r="L118" s="1118"/>
      <c r="M118" s="420"/>
      <c r="N118" s="420"/>
      <c r="O118" s="420"/>
      <c r="P118" s="411"/>
    </row>
    <row r="119" spans="2:16" ht="15" customHeight="1" x14ac:dyDescent="0.25">
      <c r="B119" s="420"/>
      <c r="C119" s="420"/>
      <c r="D119" s="55" t="s">
        <v>108</v>
      </c>
      <c r="E119" s="1058" t="s">
        <v>32</v>
      </c>
      <c r="F119" s="1058" t="s">
        <v>109</v>
      </c>
      <c r="G119" s="1059" t="s">
        <v>110</v>
      </c>
      <c r="H119" s="1060"/>
      <c r="I119" s="1058" t="s">
        <v>111</v>
      </c>
      <c r="J119" s="1058"/>
      <c r="K119" s="1058" t="s">
        <v>112</v>
      </c>
      <c r="L119" s="1058" t="s">
        <v>113</v>
      </c>
      <c r="M119" s="420"/>
      <c r="N119" s="420"/>
      <c r="O119" s="420"/>
      <c r="P119" s="411"/>
    </row>
    <row r="120" spans="2:16" ht="30" x14ac:dyDescent="0.25">
      <c r="B120" s="420"/>
      <c r="C120" s="420"/>
      <c r="D120" s="59" t="s">
        <v>31</v>
      </c>
      <c r="E120" s="1058"/>
      <c r="F120" s="1058"/>
      <c r="G120" s="380" t="s">
        <v>114</v>
      </c>
      <c r="H120" s="380" t="s">
        <v>115</v>
      </c>
      <c r="I120" s="381" t="s">
        <v>116</v>
      </c>
      <c r="J120" s="381" t="s">
        <v>117</v>
      </c>
      <c r="K120" s="1058"/>
      <c r="L120" s="1058"/>
      <c r="M120" s="420"/>
      <c r="N120" s="420"/>
      <c r="O120" s="420"/>
      <c r="P120" s="411"/>
    </row>
    <row r="121" spans="2:16" x14ac:dyDescent="0.25">
      <c r="B121" s="420"/>
      <c r="C121" s="420"/>
      <c r="D121" s="255" t="s">
        <v>98</v>
      </c>
      <c r="E121" s="170">
        <f>'6a. Seznam dokazil '!AB141</f>
        <v>0</v>
      </c>
      <c r="F121" s="170">
        <f>'6a. Seznam dokazil '!AC141</f>
        <v>0</v>
      </c>
      <c r="G121" s="170">
        <f>'6a. Seznam dokazil '!AD141</f>
        <v>0</v>
      </c>
      <c r="H121" s="170">
        <f>'6a. Seznam dokazil '!AE141</f>
        <v>0</v>
      </c>
      <c r="I121" s="170">
        <f>'6a. Seznam dokazil '!AF141</f>
        <v>0</v>
      </c>
      <c r="J121" s="170">
        <f>'6a. Seznam dokazil '!AG141</f>
        <v>0</v>
      </c>
      <c r="K121" s="170">
        <f>'6a. Seznam dokazil '!AH141</f>
        <v>0</v>
      </c>
      <c r="L121" s="62">
        <f t="shared" ref="L121:L126" si="18">SUM(E121:K121)</f>
        <v>0</v>
      </c>
      <c r="M121" s="420"/>
      <c r="N121" s="420"/>
      <c r="O121" s="420"/>
      <c r="P121" s="411"/>
    </row>
    <row r="122" spans="2:16" ht="15" customHeight="1" x14ac:dyDescent="0.25">
      <c r="B122" s="420"/>
      <c r="C122" s="420"/>
      <c r="D122" s="255" t="s">
        <v>118</v>
      </c>
      <c r="E122" s="170">
        <f>'6a. Seznam dokazil '!AB142</f>
        <v>0</v>
      </c>
      <c r="F122" s="170">
        <f>'6a. Seznam dokazil '!AC142</f>
        <v>0</v>
      </c>
      <c r="G122" s="170">
        <f>'6a. Seznam dokazil '!AD142</f>
        <v>0</v>
      </c>
      <c r="H122" s="170">
        <f>'6a. Seznam dokazil '!AE142</f>
        <v>0</v>
      </c>
      <c r="I122" s="170">
        <f>'6a. Seznam dokazil '!AF142</f>
        <v>0</v>
      </c>
      <c r="J122" s="170">
        <f>'6a. Seznam dokazil '!AG142</f>
        <v>0</v>
      </c>
      <c r="K122" s="170">
        <f>'6a. Seznam dokazil '!AH142</f>
        <v>0</v>
      </c>
      <c r="L122" s="62">
        <f t="shared" si="18"/>
        <v>0</v>
      </c>
      <c r="M122" s="420"/>
      <c r="N122" s="420"/>
      <c r="O122" s="420"/>
      <c r="P122" s="411"/>
    </row>
    <row r="123" spans="2:16" x14ac:dyDescent="0.25">
      <c r="B123" s="420"/>
      <c r="C123" s="420"/>
      <c r="D123" s="255" t="s">
        <v>77</v>
      </c>
      <c r="E123" s="170">
        <f>'6a. Seznam dokazil '!AB143</f>
        <v>0</v>
      </c>
      <c r="F123" s="170">
        <f>'6a. Seznam dokazil '!AC143</f>
        <v>0</v>
      </c>
      <c r="G123" s="170">
        <f>'6a. Seznam dokazil '!AD143</f>
        <v>0</v>
      </c>
      <c r="H123" s="170">
        <f>'6a. Seznam dokazil '!AE143</f>
        <v>0</v>
      </c>
      <c r="I123" s="170">
        <f>'6a. Seznam dokazil '!AF143</f>
        <v>0</v>
      </c>
      <c r="J123" s="170">
        <f>'6a. Seznam dokazil '!AG143</f>
        <v>0</v>
      </c>
      <c r="K123" s="170">
        <f>'6a. Seznam dokazil '!AH143</f>
        <v>0</v>
      </c>
      <c r="L123" s="62">
        <f t="shared" si="18"/>
        <v>0</v>
      </c>
      <c r="M123" s="420"/>
      <c r="N123" s="420"/>
      <c r="O123" s="420"/>
      <c r="P123" s="411"/>
    </row>
    <row r="124" spans="2:16" x14ac:dyDescent="0.25">
      <c r="B124" s="420"/>
      <c r="C124" s="420"/>
      <c r="D124" s="255" t="s">
        <v>78</v>
      </c>
      <c r="E124" s="170">
        <f>'6a. Seznam dokazil '!AB144</f>
        <v>0</v>
      </c>
      <c r="F124" s="170">
        <f>'6a. Seznam dokazil '!AC144</f>
        <v>0</v>
      </c>
      <c r="G124" s="170">
        <f>'6a. Seznam dokazil '!AD144</f>
        <v>0</v>
      </c>
      <c r="H124" s="170">
        <f>'6a. Seznam dokazil '!AE144</f>
        <v>0</v>
      </c>
      <c r="I124" s="170">
        <f>'6a. Seznam dokazil '!AF144</f>
        <v>0</v>
      </c>
      <c r="J124" s="170">
        <f>'6a. Seznam dokazil '!AG144</f>
        <v>0</v>
      </c>
      <c r="K124" s="170">
        <f>'6a. Seznam dokazil '!AH144</f>
        <v>0</v>
      </c>
      <c r="L124" s="62">
        <f t="shared" si="18"/>
        <v>0</v>
      </c>
      <c r="M124" s="420"/>
      <c r="N124" s="420"/>
      <c r="O124" s="420"/>
      <c r="P124" s="411"/>
    </row>
    <row r="125" spans="2:16" x14ac:dyDescent="0.25">
      <c r="B125" s="420"/>
      <c r="C125" s="420"/>
      <c r="D125" s="255" t="s">
        <v>79</v>
      </c>
      <c r="E125" s="170">
        <f>'6a. Seznam dokazil '!AB145</f>
        <v>0</v>
      </c>
      <c r="F125" s="170">
        <f>'6a. Seznam dokazil '!AC145</f>
        <v>0</v>
      </c>
      <c r="G125" s="170">
        <f>'6a. Seznam dokazil '!AD145</f>
        <v>0</v>
      </c>
      <c r="H125" s="170">
        <f>'6a. Seznam dokazil '!AE145</f>
        <v>0</v>
      </c>
      <c r="I125" s="170">
        <f>'6a. Seznam dokazil '!AF145</f>
        <v>0</v>
      </c>
      <c r="J125" s="170">
        <f>'6a. Seznam dokazil '!AG145</f>
        <v>0</v>
      </c>
      <c r="K125" s="170">
        <f>'6a. Seznam dokazil '!AH145</f>
        <v>0</v>
      </c>
      <c r="L125" s="62">
        <f t="shared" si="18"/>
        <v>0</v>
      </c>
      <c r="M125" s="420"/>
      <c r="N125" s="420"/>
      <c r="O125" s="420"/>
      <c r="P125" s="411"/>
    </row>
    <row r="126" spans="2:16" x14ac:dyDescent="0.25">
      <c r="B126" s="420"/>
      <c r="C126" s="420"/>
      <c r="D126" s="255" t="s">
        <v>100</v>
      </c>
      <c r="E126" s="170">
        <f>'6a. Seznam dokazil '!AB146</f>
        <v>0</v>
      </c>
      <c r="F126" s="170">
        <f>'6a. Seznam dokazil '!AC146</f>
        <v>0</v>
      </c>
      <c r="G126" s="170">
        <f>'6a. Seznam dokazil '!AD146</f>
        <v>0</v>
      </c>
      <c r="H126" s="170">
        <f>'6a. Seznam dokazil '!AE146</f>
        <v>0</v>
      </c>
      <c r="I126" s="170">
        <f>'6a. Seznam dokazil '!AF146</f>
        <v>0</v>
      </c>
      <c r="J126" s="170">
        <f>'6a. Seznam dokazil '!AG146</f>
        <v>0</v>
      </c>
      <c r="K126" s="170">
        <f>'6a. Seznam dokazil '!AH146</f>
        <v>0</v>
      </c>
      <c r="L126" s="62">
        <f t="shared" si="18"/>
        <v>0</v>
      </c>
      <c r="M126" s="420"/>
      <c r="N126" s="420"/>
      <c r="O126" s="420"/>
      <c r="P126" s="411"/>
    </row>
    <row r="127" spans="2:16" ht="30" x14ac:dyDescent="0.25">
      <c r="B127" s="420"/>
      <c r="C127" s="420"/>
      <c r="D127" s="66" t="str">
        <f>"Skupni upravičeni stroški " &amp;D117</f>
        <v>Skupni upravičeni stroški Finančni načrt PARTNERJA 7</v>
      </c>
      <c r="E127" s="67">
        <f t="shared" ref="E127:L127" si="19">SUM(E121:E126)</f>
        <v>0</v>
      </c>
      <c r="F127" s="67">
        <f t="shared" si="19"/>
        <v>0</v>
      </c>
      <c r="G127" s="67">
        <f t="shared" si="19"/>
        <v>0</v>
      </c>
      <c r="H127" s="67">
        <f t="shared" si="19"/>
        <v>0</v>
      </c>
      <c r="I127" s="67">
        <f t="shared" si="19"/>
        <v>0</v>
      </c>
      <c r="J127" s="67">
        <f t="shared" si="19"/>
        <v>0</v>
      </c>
      <c r="K127" s="67">
        <f t="shared" si="19"/>
        <v>0</v>
      </c>
      <c r="L127" s="67">
        <f t="shared" si="19"/>
        <v>0</v>
      </c>
      <c r="M127" s="420"/>
      <c r="N127" s="420"/>
      <c r="O127" s="420"/>
      <c r="P127" s="411"/>
    </row>
    <row r="128" spans="2:16" s="543" customFormat="1" ht="32.25" customHeight="1" x14ac:dyDescent="0.25">
      <c r="B128" s="541"/>
      <c r="C128" s="541"/>
      <c r="D128" s="541"/>
      <c r="E128" s="542" t="str">
        <f>'6a. Seznam dokazil '!BQ148</f>
        <v/>
      </c>
      <c r="F128" s="542" t="str">
        <f>'6a. Seznam dokazil '!BR148</f>
        <v/>
      </c>
      <c r="G128" s="542" t="str">
        <f>'6a. Seznam dokazil '!BS148</f>
        <v/>
      </c>
      <c r="H128" s="542" t="str">
        <f>'6a. Seznam dokazil '!BT148</f>
        <v/>
      </c>
      <c r="I128" s="542" t="str">
        <f>'6a. Seznam dokazil '!BU148</f>
        <v/>
      </c>
      <c r="J128" s="542" t="str">
        <f>'6a. Seznam dokazil '!BV148</f>
        <v/>
      </c>
      <c r="K128" s="542" t="str">
        <f>'6a. Seznam dokazil '!BW148</f>
        <v/>
      </c>
      <c r="L128" s="542" t="str">
        <f>'6a. Seznam dokazil '!BX148</f>
        <v/>
      </c>
      <c r="M128" s="542"/>
      <c r="N128" s="542"/>
      <c r="O128" s="542"/>
    </row>
    <row r="129" spans="2:16" ht="15.75" x14ac:dyDescent="0.25">
      <c r="B129" s="420"/>
      <c r="C129" s="420"/>
      <c r="D129" s="433"/>
      <c r="E129" s="434"/>
      <c r="F129" s="434"/>
      <c r="G129" s="434"/>
      <c r="H129" s="434"/>
      <c r="I129" s="434"/>
      <c r="J129" s="434"/>
      <c r="K129" s="434"/>
      <c r="L129" s="434"/>
      <c r="M129" s="420"/>
      <c r="N129" s="420"/>
      <c r="O129" s="420"/>
      <c r="P129" s="411"/>
    </row>
    <row r="130" spans="2:16" ht="21" x14ac:dyDescent="0.35">
      <c r="B130" s="420"/>
      <c r="C130" s="445"/>
      <c r="D130" s="453" t="str">
        <f>IF(COUNTIF(PARTNER8,"?*"),PARTNER8,"Finančni načrt PARTNERJA 8")</f>
        <v>Finančni načrt PARTNERJA 8</v>
      </c>
      <c r="E130" s="420"/>
      <c r="F130" s="420"/>
      <c r="G130" s="420"/>
      <c r="H130" s="422"/>
      <c r="I130" s="422"/>
      <c r="J130" s="422"/>
      <c r="K130" s="422"/>
      <c r="L130" s="420"/>
      <c r="M130" s="420"/>
      <c r="N130" s="420"/>
      <c r="O130" s="420"/>
      <c r="P130" s="411"/>
    </row>
    <row r="131" spans="2:16" ht="15.75" x14ac:dyDescent="0.25">
      <c r="B131" s="420"/>
      <c r="C131" s="420"/>
      <c r="D131" s="1117"/>
      <c r="E131" s="1118"/>
      <c r="F131" s="1118"/>
      <c r="G131" s="1118"/>
      <c r="H131" s="1118"/>
      <c r="I131" s="1118"/>
      <c r="J131" s="1118"/>
      <c r="K131" s="1118"/>
      <c r="L131" s="1118"/>
      <c r="M131" s="420"/>
      <c r="N131" s="420"/>
      <c r="O131" s="420"/>
      <c r="P131" s="411"/>
    </row>
    <row r="132" spans="2:16" ht="15" customHeight="1" x14ac:dyDescent="0.25">
      <c r="B132" s="420"/>
      <c r="C132" s="420"/>
      <c r="D132" s="55" t="s">
        <v>108</v>
      </c>
      <c r="E132" s="1058" t="s">
        <v>32</v>
      </c>
      <c r="F132" s="1058" t="s">
        <v>109</v>
      </c>
      <c r="G132" s="1059" t="s">
        <v>110</v>
      </c>
      <c r="H132" s="1060"/>
      <c r="I132" s="1058" t="s">
        <v>111</v>
      </c>
      <c r="J132" s="1058"/>
      <c r="K132" s="1058" t="s">
        <v>112</v>
      </c>
      <c r="L132" s="1058" t="s">
        <v>113</v>
      </c>
      <c r="M132" s="420"/>
      <c r="N132" s="420"/>
      <c r="O132" s="420"/>
      <c r="P132" s="411"/>
    </row>
    <row r="133" spans="2:16" ht="30" x14ac:dyDescent="0.25">
      <c r="B133" s="420"/>
      <c r="C133" s="420"/>
      <c r="D133" s="59" t="s">
        <v>31</v>
      </c>
      <c r="E133" s="1058"/>
      <c r="F133" s="1058"/>
      <c r="G133" s="380" t="s">
        <v>114</v>
      </c>
      <c r="H133" s="380" t="s">
        <v>115</v>
      </c>
      <c r="I133" s="381" t="s">
        <v>116</v>
      </c>
      <c r="J133" s="381" t="s">
        <v>117</v>
      </c>
      <c r="K133" s="1058"/>
      <c r="L133" s="1058"/>
      <c r="M133" s="420"/>
      <c r="N133" s="420"/>
      <c r="O133" s="420"/>
      <c r="P133" s="411"/>
    </row>
    <row r="134" spans="2:16" x14ac:dyDescent="0.25">
      <c r="B134" s="420"/>
      <c r="C134" s="420"/>
      <c r="D134" s="255" t="s">
        <v>98</v>
      </c>
      <c r="E134" s="170">
        <f>'6a. Seznam dokazil '!AB153</f>
        <v>0</v>
      </c>
      <c r="F134" s="170">
        <f>'6a. Seznam dokazil '!AC153</f>
        <v>0</v>
      </c>
      <c r="G134" s="170">
        <f>'6a. Seznam dokazil '!AD153</f>
        <v>0</v>
      </c>
      <c r="H134" s="170">
        <f>'6a. Seznam dokazil '!AE153</f>
        <v>0</v>
      </c>
      <c r="I134" s="170">
        <f>'6a. Seznam dokazil '!AF153</f>
        <v>0</v>
      </c>
      <c r="J134" s="170">
        <f>'6a. Seznam dokazil '!AG153</f>
        <v>0</v>
      </c>
      <c r="K134" s="170">
        <f>'6a. Seznam dokazil '!AH153</f>
        <v>0</v>
      </c>
      <c r="L134" s="62">
        <f t="shared" ref="L134:L139" si="20">SUM(E134:K134)</f>
        <v>0</v>
      </c>
      <c r="M134" s="420"/>
      <c r="N134" s="420"/>
      <c r="O134" s="420"/>
      <c r="P134" s="411"/>
    </row>
    <row r="135" spans="2:16" ht="15" customHeight="1" x14ac:dyDescent="0.25">
      <c r="B135" s="420"/>
      <c r="C135" s="420"/>
      <c r="D135" s="255" t="s">
        <v>118</v>
      </c>
      <c r="E135" s="170">
        <f>'6a. Seznam dokazil '!AB154</f>
        <v>0</v>
      </c>
      <c r="F135" s="170">
        <f>'6a. Seznam dokazil '!AC154</f>
        <v>0</v>
      </c>
      <c r="G135" s="170">
        <f>'6a. Seznam dokazil '!AD154</f>
        <v>0</v>
      </c>
      <c r="H135" s="170">
        <f>'6a. Seznam dokazil '!AE154</f>
        <v>0</v>
      </c>
      <c r="I135" s="170">
        <f>'6a. Seznam dokazil '!AF154</f>
        <v>0</v>
      </c>
      <c r="J135" s="170">
        <f>'6a. Seznam dokazil '!AG154</f>
        <v>0</v>
      </c>
      <c r="K135" s="170">
        <f>'6a. Seznam dokazil '!AH154</f>
        <v>0</v>
      </c>
      <c r="L135" s="62">
        <f t="shared" si="20"/>
        <v>0</v>
      </c>
      <c r="M135" s="420"/>
      <c r="N135" s="420"/>
      <c r="O135" s="420"/>
      <c r="P135" s="411"/>
    </row>
    <row r="136" spans="2:16" x14ac:dyDescent="0.25">
      <c r="B136" s="420"/>
      <c r="C136" s="420"/>
      <c r="D136" s="255" t="s">
        <v>77</v>
      </c>
      <c r="E136" s="170">
        <f>'6a. Seznam dokazil '!AB155</f>
        <v>0</v>
      </c>
      <c r="F136" s="170">
        <f>'6a. Seznam dokazil '!AC155</f>
        <v>0</v>
      </c>
      <c r="G136" s="170">
        <f>'6a. Seznam dokazil '!AD155</f>
        <v>0</v>
      </c>
      <c r="H136" s="170">
        <f>'6a. Seznam dokazil '!AE155</f>
        <v>0</v>
      </c>
      <c r="I136" s="170">
        <f>'6a. Seznam dokazil '!AF155</f>
        <v>0</v>
      </c>
      <c r="J136" s="170">
        <f>'6a. Seznam dokazil '!AG155</f>
        <v>0</v>
      </c>
      <c r="K136" s="170">
        <f>'6a. Seznam dokazil '!AH155</f>
        <v>0</v>
      </c>
      <c r="L136" s="62">
        <f t="shared" si="20"/>
        <v>0</v>
      </c>
      <c r="M136" s="420"/>
      <c r="N136" s="420"/>
      <c r="O136" s="420"/>
      <c r="P136" s="411"/>
    </row>
    <row r="137" spans="2:16" x14ac:dyDescent="0.25">
      <c r="B137" s="420"/>
      <c r="C137" s="420"/>
      <c r="D137" s="255" t="s">
        <v>78</v>
      </c>
      <c r="E137" s="170">
        <f>'6a. Seznam dokazil '!AB156</f>
        <v>0</v>
      </c>
      <c r="F137" s="170">
        <f>'6a. Seznam dokazil '!AC156</f>
        <v>0</v>
      </c>
      <c r="G137" s="170">
        <f>'6a. Seznam dokazil '!AD156</f>
        <v>0</v>
      </c>
      <c r="H137" s="170">
        <f>'6a. Seznam dokazil '!AE156</f>
        <v>0</v>
      </c>
      <c r="I137" s="170">
        <f>'6a. Seznam dokazil '!AF156</f>
        <v>0</v>
      </c>
      <c r="J137" s="170">
        <f>'6a. Seznam dokazil '!AG156</f>
        <v>0</v>
      </c>
      <c r="K137" s="170">
        <f>'6a. Seznam dokazil '!AH156</f>
        <v>0</v>
      </c>
      <c r="L137" s="62">
        <f t="shared" si="20"/>
        <v>0</v>
      </c>
      <c r="M137" s="420"/>
      <c r="N137" s="420"/>
      <c r="O137" s="420"/>
      <c r="P137" s="411"/>
    </row>
    <row r="138" spans="2:16" x14ac:dyDescent="0.25">
      <c r="B138" s="420"/>
      <c r="C138" s="420"/>
      <c r="D138" s="255" t="s">
        <v>79</v>
      </c>
      <c r="E138" s="170">
        <f>'6a. Seznam dokazil '!AB157</f>
        <v>0</v>
      </c>
      <c r="F138" s="170">
        <f>'6a. Seznam dokazil '!AC157</f>
        <v>0</v>
      </c>
      <c r="G138" s="170">
        <f>'6a. Seznam dokazil '!AD157</f>
        <v>0</v>
      </c>
      <c r="H138" s="170">
        <f>'6a. Seznam dokazil '!AE157</f>
        <v>0</v>
      </c>
      <c r="I138" s="170">
        <f>'6a. Seznam dokazil '!AF157</f>
        <v>0</v>
      </c>
      <c r="J138" s="170">
        <f>'6a. Seznam dokazil '!AG157</f>
        <v>0</v>
      </c>
      <c r="K138" s="170">
        <f>'6a. Seznam dokazil '!AH157</f>
        <v>0</v>
      </c>
      <c r="L138" s="62">
        <f t="shared" si="20"/>
        <v>0</v>
      </c>
      <c r="M138" s="420"/>
      <c r="N138" s="420"/>
      <c r="O138" s="420"/>
      <c r="P138" s="411"/>
    </row>
    <row r="139" spans="2:16" x14ac:dyDescent="0.25">
      <c r="B139" s="420"/>
      <c r="C139" s="420"/>
      <c r="D139" s="255" t="s">
        <v>100</v>
      </c>
      <c r="E139" s="170">
        <f>'6a. Seznam dokazil '!AB158</f>
        <v>0</v>
      </c>
      <c r="F139" s="170">
        <f>'6a. Seznam dokazil '!AC158</f>
        <v>0</v>
      </c>
      <c r="G139" s="170">
        <f>'6a. Seznam dokazil '!AD158</f>
        <v>0</v>
      </c>
      <c r="H139" s="170">
        <f>'6a. Seznam dokazil '!AE158</f>
        <v>0</v>
      </c>
      <c r="I139" s="170">
        <f>'6a. Seznam dokazil '!AF158</f>
        <v>0</v>
      </c>
      <c r="J139" s="170">
        <f>'6a. Seznam dokazil '!AG158</f>
        <v>0</v>
      </c>
      <c r="K139" s="170">
        <f>'6a. Seznam dokazil '!AH158</f>
        <v>0</v>
      </c>
      <c r="L139" s="62">
        <f t="shared" si="20"/>
        <v>0</v>
      </c>
      <c r="M139" s="420"/>
      <c r="N139" s="420"/>
      <c r="O139" s="420"/>
      <c r="P139" s="411"/>
    </row>
    <row r="140" spans="2:16" ht="30" x14ac:dyDescent="0.25">
      <c r="B140" s="420"/>
      <c r="C140" s="420"/>
      <c r="D140" s="66" t="str">
        <f>"Skupni upravičeni stroški " &amp;D130</f>
        <v>Skupni upravičeni stroški Finančni načrt PARTNERJA 8</v>
      </c>
      <c r="E140" s="67">
        <f t="shared" ref="E140:L140" si="21">SUM(E134:E139)</f>
        <v>0</v>
      </c>
      <c r="F140" s="67">
        <f t="shared" si="21"/>
        <v>0</v>
      </c>
      <c r="G140" s="67">
        <f t="shared" si="21"/>
        <v>0</v>
      </c>
      <c r="H140" s="67">
        <f t="shared" si="21"/>
        <v>0</v>
      </c>
      <c r="I140" s="67">
        <f t="shared" si="21"/>
        <v>0</v>
      </c>
      <c r="J140" s="67">
        <f t="shared" si="21"/>
        <v>0</v>
      </c>
      <c r="K140" s="67">
        <f t="shared" si="21"/>
        <v>0</v>
      </c>
      <c r="L140" s="67">
        <f t="shared" si="21"/>
        <v>0</v>
      </c>
      <c r="M140" s="420"/>
      <c r="N140" s="420"/>
      <c r="O140" s="420"/>
      <c r="P140" s="411"/>
    </row>
    <row r="141" spans="2:16" s="543" customFormat="1" ht="32.25" customHeight="1" x14ac:dyDescent="0.25">
      <c r="B141" s="541"/>
      <c r="C141" s="541"/>
      <c r="D141" s="541"/>
      <c r="E141" s="542" t="str">
        <f>'6a. Seznam dokazil '!BQ160</f>
        <v/>
      </c>
      <c r="F141" s="542" t="str">
        <f>'6a. Seznam dokazil '!BR160</f>
        <v/>
      </c>
      <c r="G141" s="542" t="str">
        <f>'6a. Seznam dokazil '!BS160</f>
        <v/>
      </c>
      <c r="H141" s="542" t="str">
        <f>'6a. Seznam dokazil '!BT160</f>
        <v/>
      </c>
      <c r="I141" s="542" t="str">
        <f>'6a. Seznam dokazil '!BU160</f>
        <v/>
      </c>
      <c r="J141" s="542" t="str">
        <f>'6a. Seznam dokazil '!BV160</f>
        <v/>
      </c>
      <c r="K141" s="542" t="str">
        <f>'6a. Seznam dokazil '!BW160</f>
        <v/>
      </c>
      <c r="L141" s="542" t="str">
        <f>'6a. Seznam dokazil '!BX160</f>
        <v/>
      </c>
      <c r="M141" s="542"/>
      <c r="N141" s="542"/>
      <c r="O141" s="542"/>
    </row>
    <row r="142" spans="2:16" ht="15.75" x14ac:dyDescent="0.25">
      <c r="B142" s="420"/>
      <c r="C142" s="420"/>
      <c r="D142" s="433"/>
      <c r="E142" s="434"/>
      <c r="F142" s="434"/>
      <c r="G142" s="434"/>
      <c r="H142" s="434"/>
      <c r="I142" s="434"/>
      <c r="J142" s="434"/>
      <c r="K142" s="434"/>
      <c r="L142" s="434"/>
      <c r="M142" s="420"/>
      <c r="N142" s="420"/>
      <c r="O142" s="420"/>
      <c r="P142" s="411"/>
    </row>
    <row r="143" spans="2:16" ht="21" x14ac:dyDescent="0.25">
      <c r="B143" s="420"/>
      <c r="C143" s="445"/>
      <c r="D143" s="452" t="str">
        <f>IF(COUNTIF(PARTNER9,"?*"),PARTNER9,"Finančni načrt PARTNERJA 9")</f>
        <v>Finančni načrt PARTNERJA 9</v>
      </c>
      <c r="E143" s="420"/>
      <c r="F143" s="420"/>
      <c r="G143" s="420"/>
      <c r="H143" s="422"/>
      <c r="I143" s="422"/>
      <c r="J143" s="422"/>
      <c r="K143" s="422"/>
      <c r="L143" s="420"/>
      <c r="M143" s="420"/>
      <c r="N143" s="420"/>
      <c r="O143" s="420"/>
      <c r="P143" s="411"/>
    </row>
    <row r="144" spans="2:16" ht="15.75" x14ac:dyDescent="0.25">
      <c r="B144" s="420"/>
      <c r="C144" s="420"/>
      <c r="D144" s="1117"/>
      <c r="E144" s="1118"/>
      <c r="F144" s="1118"/>
      <c r="G144" s="1118"/>
      <c r="H144" s="1118"/>
      <c r="I144" s="1118"/>
      <c r="J144" s="1118"/>
      <c r="K144" s="1118"/>
      <c r="L144" s="1118"/>
      <c r="M144" s="420"/>
      <c r="N144" s="420"/>
      <c r="O144" s="420"/>
      <c r="P144" s="411"/>
    </row>
    <row r="145" spans="2:16" ht="15" customHeight="1" x14ac:dyDescent="0.25">
      <c r="B145" s="420"/>
      <c r="C145" s="420"/>
      <c r="D145" s="55" t="s">
        <v>108</v>
      </c>
      <c r="E145" s="1058" t="s">
        <v>32</v>
      </c>
      <c r="F145" s="1058" t="s">
        <v>109</v>
      </c>
      <c r="G145" s="1059" t="s">
        <v>110</v>
      </c>
      <c r="H145" s="1060"/>
      <c r="I145" s="1058" t="s">
        <v>111</v>
      </c>
      <c r="J145" s="1058"/>
      <c r="K145" s="1058" t="s">
        <v>112</v>
      </c>
      <c r="L145" s="1058" t="s">
        <v>113</v>
      </c>
      <c r="M145" s="420"/>
      <c r="N145" s="420"/>
      <c r="O145" s="420"/>
      <c r="P145" s="411"/>
    </row>
    <row r="146" spans="2:16" ht="30" x14ac:dyDescent="0.25">
      <c r="B146" s="420"/>
      <c r="C146" s="420"/>
      <c r="D146" s="59" t="s">
        <v>31</v>
      </c>
      <c r="E146" s="1058"/>
      <c r="F146" s="1058"/>
      <c r="G146" s="380" t="s">
        <v>114</v>
      </c>
      <c r="H146" s="380" t="s">
        <v>115</v>
      </c>
      <c r="I146" s="381" t="s">
        <v>116</v>
      </c>
      <c r="J146" s="381" t="s">
        <v>117</v>
      </c>
      <c r="K146" s="1058"/>
      <c r="L146" s="1058"/>
      <c r="M146" s="420"/>
      <c r="N146" s="420"/>
      <c r="O146" s="420"/>
      <c r="P146" s="411"/>
    </row>
    <row r="147" spans="2:16" x14ac:dyDescent="0.25">
      <c r="B147" s="420"/>
      <c r="C147" s="420"/>
      <c r="D147" s="255" t="s">
        <v>98</v>
      </c>
      <c r="E147" s="170">
        <f>'6a. Seznam dokazil '!AB165</f>
        <v>0</v>
      </c>
      <c r="F147" s="170">
        <f>'6a. Seznam dokazil '!AC165</f>
        <v>0</v>
      </c>
      <c r="G147" s="170">
        <f>'6a. Seznam dokazil '!AD165</f>
        <v>0</v>
      </c>
      <c r="H147" s="170">
        <f>'6a. Seznam dokazil '!AE165</f>
        <v>0</v>
      </c>
      <c r="I147" s="170">
        <f>'6a. Seznam dokazil '!AF165</f>
        <v>0</v>
      </c>
      <c r="J147" s="170">
        <f>'6a. Seznam dokazil '!AG165</f>
        <v>0</v>
      </c>
      <c r="K147" s="170">
        <f>'6a. Seznam dokazil '!AH165</f>
        <v>0</v>
      </c>
      <c r="L147" s="62">
        <f t="shared" ref="L147:L152" si="22">SUM(E147:K147)</f>
        <v>0</v>
      </c>
      <c r="M147" s="420"/>
      <c r="N147" s="420"/>
      <c r="O147" s="420"/>
      <c r="P147" s="411"/>
    </row>
    <row r="148" spans="2:16" ht="15" customHeight="1" x14ac:dyDescent="0.25">
      <c r="B148" s="420"/>
      <c r="C148" s="420"/>
      <c r="D148" s="255" t="s">
        <v>118</v>
      </c>
      <c r="E148" s="170">
        <f>'6a. Seznam dokazil '!AB166</f>
        <v>0</v>
      </c>
      <c r="F148" s="170">
        <f>'6a. Seznam dokazil '!AC166</f>
        <v>0</v>
      </c>
      <c r="G148" s="170">
        <f>'6a. Seznam dokazil '!AD166</f>
        <v>0</v>
      </c>
      <c r="H148" s="170">
        <f>'6a. Seznam dokazil '!AE166</f>
        <v>0</v>
      </c>
      <c r="I148" s="170">
        <f>'6a. Seznam dokazil '!AF166</f>
        <v>0</v>
      </c>
      <c r="J148" s="170">
        <f>'6a. Seznam dokazil '!AG166</f>
        <v>0</v>
      </c>
      <c r="K148" s="170">
        <f>'6a. Seznam dokazil '!AH166</f>
        <v>0</v>
      </c>
      <c r="L148" s="62">
        <f t="shared" si="22"/>
        <v>0</v>
      </c>
      <c r="M148" s="420"/>
      <c r="N148" s="420"/>
      <c r="O148" s="420"/>
      <c r="P148" s="411"/>
    </row>
    <row r="149" spans="2:16" x14ac:dyDescent="0.25">
      <c r="B149" s="420"/>
      <c r="C149" s="420"/>
      <c r="D149" s="255" t="s">
        <v>77</v>
      </c>
      <c r="E149" s="170">
        <f>'6a. Seznam dokazil '!AB167</f>
        <v>0</v>
      </c>
      <c r="F149" s="170">
        <f>'6a. Seznam dokazil '!AC167</f>
        <v>0</v>
      </c>
      <c r="G149" s="170">
        <f>'6a. Seznam dokazil '!AD167</f>
        <v>0</v>
      </c>
      <c r="H149" s="170">
        <f>'6a. Seznam dokazil '!AE167</f>
        <v>0</v>
      </c>
      <c r="I149" s="170">
        <f>'6a. Seznam dokazil '!AF167</f>
        <v>0</v>
      </c>
      <c r="J149" s="170">
        <f>'6a. Seznam dokazil '!AG167</f>
        <v>0</v>
      </c>
      <c r="K149" s="170">
        <f>'6a. Seznam dokazil '!AH167</f>
        <v>0</v>
      </c>
      <c r="L149" s="62">
        <f t="shared" si="22"/>
        <v>0</v>
      </c>
      <c r="M149" s="420"/>
      <c r="N149" s="420"/>
      <c r="O149" s="420"/>
      <c r="P149" s="411"/>
    </row>
    <row r="150" spans="2:16" x14ac:dyDescent="0.25">
      <c r="B150" s="420"/>
      <c r="C150" s="420"/>
      <c r="D150" s="255" t="s">
        <v>78</v>
      </c>
      <c r="E150" s="170">
        <f>'6a. Seznam dokazil '!AB168</f>
        <v>0</v>
      </c>
      <c r="F150" s="170">
        <f>'6a. Seznam dokazil '!AC168</f>
        <v>0</v>
      </c>
      <c r="G150" s="170">
        <f>'6a. Seznam dokazil '!AD168</f>
        <v>0</v>
      </c>
      <c r="H150" s="170">
        <f>'6a. Seznam dokazil '!AE168</f>
        <v>0</v>
      </c>
      <c r="I150" s="170">
        <f>'6a. Seznam dokazil '!AF168</f>
        <v>0</v>
      </c>
      <c r="J150" s="170">
        <f>'6a. Seznam dokazil '!AG168</f>
        <v>0</v>
      </c>
      <c r="K150" s="170">
        <f>'6a. Seznam dokazil '!AH168</f>
        <v>0</v>
      </c>
      <c r="L150" s="62">
        <f t="shared" si="22"/>
        <v>0</v>
      </c>
      <c r="M150" s="420"/>
      <c r="N150" s="420"/>
      <c r="O150" s="420"/>
      <c r="P150" s="411"/>
    </row>
    <row r="151" spans="2:16" x14ac:dyDescent="0.25">
      <c r="B151" s="420"/>
      <c r="C151" s="420"/>
      <c r="D151" s="255" t="s">
        <v>79</v>
      </c>
      <c r="E151" s="170">
        <f>'6a. Seznam dokazil '!AB169</f>
        <v>0</v>
      </c>
      <c r="F151" s="170">
        <f>'6a. Seznam dokazil '!AC169</f>
        <v>0</v>
      </c>
      <c r="G151" s="170">
        <f>'6a. Seznam dokazil '!AD169</f>
        <v>0</v>
      </c>
      <c r="H151" s="170">
        <f>'6a. Seznam dokazil '!AE169</f>
        <v>0</v>
      </c>
      <c r="I151" s="170">
        <f>'6a. Seznam dokazil '!AF169</f>
        <v>0</v>
      </c>
      <c r="J151" s="170">
        <f>'6a. Seznam dokazil '!AG169</f>
        <v>0</v>
      </c>
      <c r="K151" s="170">
        <f>'6a. Seznam dokazil '!AH169</f>
        <v>0</v>
      </c>
      <c r="L151" s="62">
        <f t="shared" si="22"/>
        <v>0</v>
      </c>
      <c r="M151" s="420"/>
      <c r="N151" s="420"/>
      <c r="O151" s="420"/>
      <c r="P151" s="411"/>
    </row>
    <row r="152" spans="2:16" x14ac:dyDescent="0.25">
      <c r="B152" s="420"/>
      <c r="C152" s="420"/>
      <c r="D152" s="255" t="s">
        <v>100</v>
      </c>
      <c r="E152" s="170">
        <f>'6a. Seznam dokazil '!AB170</f>
        <v>0</v>
      </c>
      <c r="F152" s="170">
        <f>'6a. Seznam dokazil '!AC170</f>
        <v>0</v>
      </c>
      <c r="G152" s="170">
        <f>'6a. Seznam dokazil '!AD170</f>
        <v>0</v>
      </c>
      <c r="H152" s="170">
        <f>'6a. Seznam dokazil '!AE170</f>
        <v>0</v>
      </c>
      <c r="I152" s="170">
        <f>'6a. Seznam dokazil '!AF170</f>
        <v>0</v>
      </c>
      <c r="J152" s="170">
        <f>'6a. Seznam dokazil '!AG170</f>
        <v>0</v>
      </c>
      <c r="K152" s="170">
        <f>'6a. Seznam dokazil '!AH170</f>
        <v>0</v>
      </c>
      <c r="L152" s="62">
        <f t="shared" si="22"/>
        <v>0</v>
      </c>
      <c r="M152" s="420"/>
      <c r="N152" s="420"/>
      <c r="O152" s="420"/>
      <c r="P152" s="411"/>
    </row>
    <row r="153" spans="2:16" ht="30" x14ac:dyDescent="0.25">
      <c r="B153" s="420"/>
      <c r="C153" s="420"/>
      <c r="D153" s="66" t="str">
        <f>"Skupni upravičeni stroški " &amp;D143</f>
        <v>Skupni upravičeni stroški Finančni načrt PARTNERJA 9</v>
      </c>
      <c r="E153" s="67">
        <f t="shared" ref="E153:L153" si="23">SUM(E147:E152)</f>
        <v>0</v>
      </c>
      <c r="F153" s="67">
        <f t="shared" si="23"/>
        <v>0</v>
      </c>
      <c r="G153" s="67">
        <f t="shared" si="23"/>
        <v>0</v>
      </c>
      <c r="H153" s="67">
        <f t="shared" si="23"/>
        <v>0</v>
      </c>
      <c r="I153" s="67">
        <f t="shared" si="23"/>
        <v>0</v>
      </c>
      <c r="J153" s="67">
        <f t="shared" si="23"/>
        <v>0</v>
      </c>
      <c r="K153" s="67">
        <f t="shared" si="23"/>
        <v>0</v>
      </c>
      <c r="L153" s="67">
        <f t="shared" si="23"/>
        <v>0</v>
      </c>
      <c r="M153" s="420"/>
      <c r="N153" s="420"/>
      <c r="O153" s="420"/>
      <c r="P153" s="411"/>
    </row>
    <row r="154" spans="2:16" s="543" customFormat="1" ht="32.25" customHeight="1" x14ac:dyDescent="0.25">
      <c r="B154" s="541"/>
      <c r="C154" s="541"/>
      <c r="D154" s="541"/>
      <c r="E154" s="542" t="str">
        <f>'6a. Seznam dokazil '!BQ172</f>
        <v/>
      </c>
      <c r="F154" s="542" t="str">
        <f>'6a. Seznam dokazil '!BR172</f>
        <v/>
      </c>
      <c r="G154" s="542" t="str">
        <f>'6a. Seznam dokazil '!BS172</f>
        <v/>
      </c>
      <c r="H154" s="542" t="str">
        <f>'6a. Seznam dokazil '!BT172</f>
        <v/>
      </c>
      <c r="I154" s="542" t="str">
        <f>'6a. Seznam dokazil '!BU172</f>
        <v/>
      </c>
      <c r="J154" s="542" t="str">
        <f>'6a. Seznam dokazil '!BV172</f>
        <v/>
      </c>
      <c r="K154" s="542" t="str">
        <f>'6a. Seznam dokazil '!BW172</f>
        <v/>
      </c>
      <c r="L154" s="542" t="str">
        <f>'6a. Seznam dokazil '!BX172</f>
        <v/>
      </c>
      <c r="M154" s="542"/>
      <c r="N154" s="542"/>
      <c r="O154" s="542"/>
    </row>
    <row r="155" spans="2:16" ht="15.75" x14ac:dyDescent="0.25">
      <c r="B155" s="420"/>
      <c r="C155" s="420"/>
      <c r="D155" s="433"/>
      <c r="E155" s="434"/>
      <c r="F155" s="434"/>
      <c r="G155" s="434"/>
      <c r="H155" s="434"/>
      <c r="I155" s="434"/>
      <c r="J155" s="434"/>
      <c r="K155" s="434"/>
      <c r="L155" s="434"/>
      <c r="M155" s="420"/>
      <c r="N155" s="420"/>
      <c r="O155" s="420"/>
      <c r="P155" s="411"/>
    </row>
    <row r="156" spans="2:16" ht="21" x14ac:dyDescent="0.25">
      <c r="B156" s="420"/>
      <c r="C156" s="445"/>
      <c r="D156" s="452" t="str">
        <f>IF(COUNTIF(PARTNER10,"?*"),PARTNER10,"Finančni načrt PARTNERJA 10")</f>
        <v>Finančni načrt PARTNERJA 10</v>
      </c>
      <c r="E156" s="420"/>
      <c r="F156" s="420"/>
      <c r="G156" s="420"/>
      <c r="H156" s="422"/>
      <c r="I156" s="422"/>
      <c r="J156" s="422"/>
      <c r="K156" s="422"/>
      <c r="L156" s="420"/>
      <c r="M156" s="420"/>
      <c r="N156" s="420"/>
      <c r="O156" s="420"/>
      <c r="P156" s="411"/>
    </row>
    <row r="157" spans="2:16" ht="15.75" x14ac:dyDescent="0.25">
      <c r="B157" s="420"/>
      <c r="C157" s="420"/>
      <c r="D157" s="1117"/>
      <c r="E157" s="1118"/>
      <c r="F157" s="1118"/>
      <c r="G157" s="1118"/>
      <c r="H157" s="1118"/>
      <c r="I157" s="1118"/>
      <c r="J157" s="1118"/>
      <c r="K157" s="1118"/>
      <c r="L157" s="1118"/>
      <c r="M157" s="420"/>
      <c r="N157" s="420"/>
      <c r="O157" s="420"/>
      <c r="P157" s="411"/>
    </row>
    <row r="158" spans="2:16" ht="15" customHeight="1" x14ac:dyDescent="0.25">
      <c r="B158" s="420"/>
      <c r="C158" s="420"/>
      <c r="D158" s="55" t="s">
        <v>108</v>
      </c>
      <c r="E158" s="1058" t="s">
        <v>32</v>
      </c>
      <c r="F158" s="1058" t="s">
        <v>109</v>
      </c>
      <c r="G158" s="1059" t="s">
        <v>110</v>
      </c>
      <c r="H158" s="1060"/>
      <c r="I158" s="1058" t="s">
        <v>111</v>
      </c>
      <c r="J158" s="1058"/>
      <c r="K158" s="1058" t="s">
        <v>112</v>
      </c>
      <c r="L158" s="1058" t="s">
        <v>113</v>
      </c>
      <c r="M158" s="420"/>
      <c r="N158" s="420"/>
      <c r="O158" s="420"/>
      <c r="P158" s="411"/>
    </row>
    <row r="159" spans="2:16" ht="30" x14ac:dyDescent="0.25">
      <c r="B159" s="420"/>
      <c r="C159" s="420"/>
      <c r="D159" s="59" t="s">
        <v>31</v>
      </c>
      <c r="E159" s="1058"/>
      <c r="F159" s="1058"/>
      <c r="G159" s="380" t="s">
        <v>114</v>
      </c>
      <c r="H159" s="380" t="s">
        <v>115</v>
      </c>
      <c r="I159" s="381" t="s">
        <v>116</v>
      </c>
      <c r="J159" s="381" t="s">
        <v>117</v>
      </c>
      <c r="K159" s="1058"/>
      <c r="L159" s="1058"/>
      <c r="M159" s="420"/>
      <c r="N159" s="420"/>
      <c r="O159" s="420"/>
      <c r="P159" s="411"/>
    </row>
    <row r="160" spans="2:16" x14ac:dyDescent="0.25">
      <c r="B160" s="420"/>
      <c r="C160" s="420"/>
      <c r="D160" s="255" t="s">
        <v>98</v>
      </c>
      <c r="E160" s="170">
        <f>'6a. Seznam dokazil '!AB177</f>
        <v>0</v>
      </c>
      <c r="F160" s="170">
        <f>'6a. Seznam dokazil '!AC177</f>
        <v>0</v>
      </c>
      <c r="G160" s="170">
        <f>'6a. Seznam dokazil '!AD177</f>
        <v>0</v>
      </c>
      <c r="H160" s="170">
        <f>'6a. Seznam dokazil '!AE177</f>
        <v>0</v>
      </c>
      <c r="I160" s="170">
        <f>'6a. Seznam dokazil '!AF177</f>
        <v>0</v>
      </c>
      <c r="J160" s="170">
        <f>'6a. Seznam dokazil '!AG177</f>
        <v>0</v>
      </c>
      <c r="K160" s="170">
        <f>'6a. Seznam dokazil '!AH177</f>
        <v>0</v>
      </c>
      <c r="L160" s="62">
        <f t="shared" ref="L160:L165" si="24">SUM(E160:K160)</f>
        <v>0</v>
      </c>
      <c r="M160" s="420"/>
      <c r="N160" s="420"/>
      <c r="O160" s="420"/>
      <c r="P160" s="411"/>
    </row>
    <row r="161" spans="2:16" ht="15" customHeight="1" x14ac:dyDescent="0.25">
      <c r="B161" s="420"/>
      <c r="C161" s="420"/>
      <c r="D161" s="255" t="s">
        <v>118</v>
      </c>
      <c r="E161" s="170">
        <f>'6a. Seznam dokazil '!AB178</f>
        <v>0</v>
      </c>
      <c r="F161" s="170">
        <f>'6a. Seznam dokazil '!AC178</f>
        <v>0</v>
      </c>
      <c r="G161" s="170">
        <f>'6a. Seznam dokazil '!AD178</f>
        <v>0</v>
      </c>
      <c r="H161" s="170">
        <f>'6a. Seznam dokazil '!AE178</f>
        <v>0</v>
      </c>
      <c r="I161" s="170">
        <f>'6a. Seznam dokazil '!AF178</f>
        <v>0</v>
      </c>
      <c r="J161" s="170">
        <f>'6a. Seznam dokazil '!AG178</f>
        <v>0</v>
      </c>
      <c r="K161" s="170">
        <f>'6a. Seznam dokazil '!AH178</f>
        <v>0</v>
      </c>
      <c r="L161" s="62">
        <f t="shared" si="24"/>
        <v>0</v>
      </c>
      <c r="M161" s="420"/>
      <c r="N161" s="420"/>
      <c r="O161" s="420"/>
      <c r="P161" s="411"/>
    </row>
    <row r="162" spans="2:16" x14ac:dyDescent="0.25">
      <c r="B162" s="420"/>
      <c r="C162" s="420"/>
      <c r="D162" s="255" t="s">
        <v>77</v>
      </c>
      <c r="E162" s="170">
        <f>'6a. Seznam dokazil '!AB179</f>
        <v>0</v>
      </c>
      <c r="F162" s="170">
        <f>'6a. Seznam dokazil '!AC179</f>
        <v>0</v>
      </c>
      <c r="G162" s="170">
        <f>'6a. Seznam dokazil '!AD179</f>
        <v>0</v>
      </c>
      <c r="H162" s="170">
        <f>'6a. Seznam dokazil '!AE179</f>
        <v>0</v>
      </c>
      <c r="I162" s="170">
        <f>'6a. Seznam dokazil '!AF179</f>
        <v>0</v>
      </c>
      <c r="J162" s="170">
        <f>'6a. Seznam dokazil '!AG179</f>
        <v>0</v>
      </c>
      <c r="K162" s="170">
        <f>'6a. Seznam dokazil '!AH179</f>
        <v>0</v>
      </c>
      <c r="L162" s="62">
        <f t="shared" si="24"/>
        <v>0</v>
      </c>
      <c r="M162" s="420"/>
      <c r="N162" s="420"/>
      <c r="O162" s="420"/>
      <c r="P162" s="411"/>
    </row>
    <row r="163" spans="2:16" x14ac:dyDescent="0.25">
      <c r="B163" s="420"/>
      <c r="C163" s="420"/>
      <c r="D163" s="255" t="s">
        <v>78</v>
      </c>
      <c r="E163" s="170">
        <f>'6a. Seznam dokazil '!AB180</f>
        <v>0</v>
      </c>
      <c r="F163" s="170">
        <f>'6a. Seznam dokazil '!AC180</f>
        <v>0</v>
      </c>
      <c r="G163" s="170">
        <f>'6a. Seznam dokazil '!AD180</f>
        <v>0</v>
      </c>
      <c r="H163" s="170">
        <f>'6a. Seznam dokazil '!AE180</f>
        <v>0</v>
      </c>
      <c r="I163" s="170">
        <f>'6a. Seznam dokazil '!AF180</f>
        <v>0</v>
      </c>
      <c r="J163" s="170">
        <f>'6a. Seznam dokazil '!AG180</f>
        <v>0</v>
      </c>
      <c r="K163" s="170">
        <f>'6a. Seznam dokazil '!AH180</f>
        <v>0</v>
      </c>
      <c r="L163" s="62">
        <f t="shared" si="24"/>
        <v>0</v>
      </c>
      <c r="M163" s="420"/>
      <c r="N163" s="420"/>
      <c r="O163" s="420"/>
      <c r="P163" s="411"/>
    </row>
    <row r="164" spans="2:16" x14ac:dyDescent="0.25">
      <c r="B164" s="420"/>
      <c r="C164" s="420"/>
      <c r="D164" s="255" t="s">
        <v>79</v>
      </c>
      <c r="E164" s="170">
        <f>'6a. Seznam dokazil '!AB181</f>
        <v>0</v>
      </c>
      <c r="F164" s="170">
        <f>'6a. Seznam dokazil '!AC181</f>
        <v>0</v>
      </c>
      <c r="G164" s="170">
        <f>'6a. Seznam dokazil '!AD181</f>
        <v>0</v>
      </c>
      <c r="H164" s="170">
        <f>'6a. Seznam dokazil '!AE181</f>
        <v>0</v>
      </c>
      <c r="I164" s="170">
        <f>'6a. Seznam dokazil '!AF181</f>
        <v>0</v>
      </c>
      <c r="J164" s="170">
        <f>'6a. Seznam dokazil '!AG181</f>
        <v>0</v>
      </c>
      <c r="K164" s="170">
        <f>'6a. Seznam dokazil '!AH181</f>
        <v>0</v>
      </c>
      <c r="L164" s="62">
        <f t="shared" si="24"/>
        <v>0</v>
      </c>
      <c r="M164" s="420"/>
      <c r="N164" s="420"/>
      <c r="O164" s="420"/>
      <c r="P164" s="411"/>
    </row>
    <row r="165" spans="2:16" x14ac:dyDescent="0.25">
      <c r="B165" s="420"/>
      <c r="C165" s="420"/>
      <c r="D165" s="255" t="s">
        <v>100</v>
      </c>
      <c r="E165" s="170">
        <f>'6a. Seznam dokazil '!AB182</f>
        <v>0</v>
      </c>
      <c r="F165" s="170">
        <f>'6a. Seznam dokazil '!AC182</f>
        <v>0</v>
      </c>
      <c r="G165" s="170">
        <f>'6a. Seznam dokazil '!AD182</f>
        <v>0</v>
      </c>
      <c r="H165" s="170">
        <f>'6a. Seznam dokazil '!AE182</f>
        <v>0</v>
      </c>
      <c r="I165" s="170">
        <f>'6a. Seznam dokazil '!AF182</f>
        <v>0</v>
      </c>
      <c r="J165" s="170">
        <f>'6a. Seznam dokazil '!AG182</f>
        <v>0</v>
      </c>
      <c r="K165" s="170">
        <f>'6a. Seznam dokazil '!AH182</f>
        <v>0</v>
      </c>
      <c r="L165" s="62">
        <f t="shared" si="24"/>
        <v>0</v>
      </c>
      <c r="M165" s="420"/>
      <c r="N165" s="420"/>
      <c r="O165" s="420"/>
      <c r="P165" s="411"/>
    </row>
    <row r="166" spans="2:16" ht="30" x14ac:dyDescent="0.25">
      <c r="B166" s="420"/>
      <c r="C166" s="420"/>
      <c r="D166" s="66" t="str">
        <f>"Skupni upravičeni stroški " &amp;D156</f>
        <v>Skupni upravičeni stroški Finančni načrt PARTNERJA 10</v>
      </c>
      <c r="E166" s="67">
        <f t="shared" ref="E166:L166" si="25">SUM(E160:E165)</f>
        <v>0</v>
      </c>
      <c r="F166" s="67">
        <f t="shared" si="25"/>
        <v>0</v>
      </c>
      <c r="G166" s="67">
        <f t="shared" si="25"/>
        <v>0</v>
      </c>
      <c r="H166" s="67">
        <f t="shared" si="25"/>
        <v>0</v>
      </c>
      <c r="I166" s="67">
        <f t="shared" si="25"/>
        <v>0</v>
      </c>
      <c r="J166" s="67">
        <f t="shared" si="25"/>
        <v>0</v>
      </c>
      <c r="K166" s="67">
        <f t="shared" si="25"/>
        <v>0</v>
      </c>
      <c r="L166" s="67">
        <f t="shared" si="25"/>
        <v>0</v>
      </c>
      <c r="M166" s="420"/>
      <c r="N166" s="420"/>
      <c r="O166" s="420"/>
      <c r="P166" s="411"/>
    </row>
    <row r="167" spans="2:16" s="543" customFormat="1" ht="32.25" customHeight="1" x14ac:dyDescent="0.25">
      <c r="B167" s="541"/>
      <c r="C167" s="541"/>
      <c r="D167" s="541"/>
      <c r="E167" s="542" t="str">
        <f>'6a. Seznam dokazil '!BQ184</f>
        <v/>
      </c>
      <c r="F167" s="542" t="str">
        <f>'6a. Seznam dokazil '!BR184</f>
        <v/>
      </c>
      <c r="G167" s="542" t="str">
        <f>'6a. Seznam dokazil '!BS184</f>
        <v/>
      </c>
      <c r="H167" s="542" t="str">
        <f>'6a. Seznam dokazil '!BT184</f>
        <v/>
      </c>
      <c r="I167" s="542" t="str">
        <f>'6a. Seznam dokazil '!BU184</f>
        <v/>
      </c>
      <c r="J167" s="542" t="str">
        <f>'6a. Seznam dokazil '!BV184</f>
        <v/>
      </c>
      <c r="K167" s="542" t="str">
        <f>'6a. Seznam dokazil '!BW184</f>
        <v/>
      </c>
      <c r="L167" s="542" t="str">
        <f>'6a. Seznam dokazil '!BX184</f>
        <v/>
      </c>
      <c r="M167" s="542"/>
      <c r="N167" s="542"/>
      <c r="O167" s="542"/>
    </row>
    <row r="168" spans="2:16" ht="15.75" x14ac:dyDescent="0.25">
      <c r="B168" s="420"/>
      <c r="C168" s="420"/>
      <c r="D168" s="1117"/>
      <c r="E168" s="1118"/>
      <c r="F168" s="1118"/>
      <c r="G168" s="1118"/>
      <c r="H168" s="1118"/>
      <c r="I168" s="1118"/>
      <c r="J168" s="1118"/>
      <c r="K168" s="1118"/>
      <c r="L168" s="1118"/>
      <c r="M168" s="420"/>
      <c r="N168" s="420"/>
      <c r="O168" s="420"/>
      <c r="P168" s="411"/>
    </row>
    <row r="169" spans="2:16" ht="21" x14ac:dyDescent="0.25">
      <c r="B169" s="420"/>
      <c r="C169" s="445"/>
      <c r="D169" s="452" t="str">
        <f>IF(COUNTIF(PARTNER11,"?*"),PARTNER11,"Finančni načrt PARTNERJA 11")</f>
        <v>Finančni načrt PARTNERJA 11</v>
      </c>
      <c r="E169" s="420"/>
      <c r="F169" s="420"/>
      <c r="G169" s="420"/>
      <c r="H169" s="422"/>
      <c r="I169" s="422"/>
      <c r="J169" s="422"/>
      <c r="K169" s="422"/>
      <c r="L169" s="420"/>
      <c r="M169" s="420"/>
      <c r="N169" s="420"/>
      <c r="O169" s="420"/>
      <c r="P169" s="411"/>
    </row>
    <row r="170" spans="2:16" ht="15.75" x14ac:dyDescent="0.25">
      <c r="B170" s="420"/>
      <c r="C170" s="420"/>
      <c r="D170" s="1117"/>
      <c r="E170" s="1118"/>
      <c r="F170" s="1118"/>
      <c r="G170" s="1118"/>
      <c r="H170" s="1118"/>
      <c r="I170" s="1118"/>
      <c r="J170" s="1118"/>
      <c r="K170" s="1118"/>
      <c r="L170" s="1118"/>
      <c r="M170" s="420"/>
      <c r="N170" s="420"/>
      <c r="O170" s="420"/>
      <c r="P170" s="411"/>
    </row>
    <row r="171" spans="2:16" ht="15" customHeight="1" x14ac:dyDescent="0.25">
      <c r="B171" s="420"/>
      <c r="C171" s="420"/>
      <c r="D171" s="55" t="s">
        <v>108</v>
      </c>
      <c r="E171" s="1058" t="s">
        <v>32</v>
      </c>
      <c r="F171" s="1058" t="s">
        <v>109</v>
      </c>
      <c r="G171" s="1059" t="s">
        <v>110</v>
      </c>
      <c r="H171" s="1060"/>
      <c r="I171" s="1058" t="s">
        <v>111</v>
      </c>
      <c r="J171" s="1058"/>
      <c r="K171" s="1058" t="s">
        <v>112</v>
      </c>
      <c r="L171" s="1058" t="s">
        <v>113</v>
      </c>
      <c r="M171" s="420"/>
      <c r="N171" s="420"/>
      <c r="O171" s="420"/>
      <c r="P171" s="411"/>
    </row>
    <row r="172" spans="2:16" ht="30" x14ac:dyDescent="0.25">
      <c r="B172" s="420"/>
      <c r="C172" s="420"/>
      <c r="D172" s="59" t="s">
        <v>31</v>
      </c>
      <c r="E172" s="1058"/>
      <c r="F172" s="1058"/>
      <c r="G172" s="380" t="s">
        <v>114</v>
      </c>
      <c r="H172" s="380" t="s">
        <v>115</v>
      </c>
      <c r="I172" s="381" t="s">
        <v>116</v>
      </c>
      <c r="J172" s="381" t="s">
        <v>117</v>
      </c>
      <c r="K172" s="1058"/>
      <c r="L172" s="1058"/>
      <c r="M172" s="420"/>
      <c r="N172" s="420"/>
      <c r="O172" s="420"/>
      <c r="P172" s="411"/>
    </row>
    <row r="173" spans="2:16" x14ac:dyDescent="0.25">
      <c r="B173" s="420"/>
      <c r="C173" s="420"/>
      <c r="D173" s="255" t="s">
        <v>98</v>
      </c>
      <c r="E173" s="170">
        <f>'6a. Seznam dokazil '!AB189</f>
        <v>0</v>
      </c>
      <c r="F173" s="170">
        <f>'6a. Seznam dokazil '!AC189</f>
        <v>0</v>
      </c>
      <c r="G173" s="170">
        <f>'6a. Seznam dokazil '!AD189</f>
        <v>0</v>
      </c>
      <c r="H173" s="170">
        <f>'6a. Seznam dokazil '!AE189</f>
        <v>0</v>
      </c>
      <c r="I173" s="170">
        <f>'6a. Seznam dokazil '!AF189</f>
        <v>0</v>
      </c>
      <c r="J173" s="170">
        <f>'6a. Seznam dokazil '!AG189</f>
        <v>0</v>
      </c>
      <c r="K173" s="170">
        <f>'6a. Seznam dokazil '!AH189</f>
        <v>0</v>
      </c>
      <c r="L173" s="62">
        <f t="shared" ref="L173:L178" si="26">SUM(E173:K173)</f>
        <v>0</v>
      </c>
      <c r="M173" s="420"/>
      <c r="N173" s="420"/>
      <c r="O173" s="420"/>
      <c r="P173" s="411"/>
    </row>
    <row r="174" spans="2:16" ht="15" customHeight="1" x14ac:dyDescent="0.25">
      <c r="B174" s="420"/>
      <c r="C174" s="420"/>
      <c r="D174" s="255" t="s">
        <v>118</v>
      </c>
      <c r="E174" s="170">
        <f>'6a. Seznam dokazil '!AB190</f>
        <v>0</v>
      </c>
      <c r="F174" s="170">
        <f>'6a. Seznam dokazil '!AC190</f>
        <v>0</v>
      </c>
      <c r="G174" s="170">
        <f>'6a. Seznam dokazil '!AD190</f>
        <v>0</v>
      </c>
      <c r="H174" s="170">
        <f>'6a. Seznam dokazil '!AE190</f>
        <v>0</v>
      </c>
      <c r="I174" s="170">
        <f>'6a. Seznam dokazil '!AF190</f>
        <v>0</v>
      </c>
      <c r="J174" s="170">
        <f>'6a. Seznam dokazil '!AG190</f>
        <v>0</v>
      </c>
      <c r="K174" s="170">
        <f>'6a. Seznam dokazil '!AH190</f>
        <v>0</v>
      </c>
      <c r="L174" s="62">
        <f t="shared" si="26"/>
        <v>0</v>
      </c>
      <c r="M174" s="420"/>
      <c r="N174" s="420"/>
      <c r="O174" s="420"/>
      <c r="P174" s="411"/>
    </row>
    <row r="175" spans="2:16" x14ac:dyDescent="0.25">
      <c r="B175" s="420"/>
      <c r="C175" s="420"/>
      <c r="D175" s="255" t="s">
        <v>77</v>
      </c>
      <c r="E175" s="170">
        <f>'6a. Seznam dokazil '!AB191</f>
        <v>0</v>
      </c>
      <c r="F175" s="170">
        <f>'6a. Seznam dokazil '!AC191</f>
        <v>0</v>
      </c>
      <c r="G175" s="170">
        <f>'6a. Seznam dokazil '!AD191</f>
        <v>0</v>
      </c>
      <c r="H175" s="170">
        <f>'6a. Seznam dokazil '!AE191</f>
        <v>0</v>
      </c>
      <c r="I175" s="170">
        <f>'6a. Seznam dokazil '!AF191</f>
        <v>0</v>
      </c>
      <c r="J175" s="170">
        <f>'6a. Seznam dokazil '!AG191</f>
        <v>0</v>
      </c>
      <c r="K175" s="170">
        <f>'6a. Seznam dokazil '!AH191</f>
        <v>0</v>
      </c>
      <c r="L175" s="62">
        <f t="shared" si="26"/>
        <v>0</v>
      </c>
      <c r="M175" s="420"/>
      <c r="N175" s="420"/>
      <c r="O175" s="420"/>
      <c r="P175" s="411"/>
    </row>
    <row r="176" spans="2:16" x14ac:dyDescent="0.25">
      <c r="B176" s="420"/>
      <c r="C176" s="420"/>
      <c r="D176" s="255" t="s">
        <v>78</v>
      </c>
      <c r="E176" s="170">
        <f>'6a. Seznam dokazil '!AB192</f>
        <v>0</v>
      </c>
      <c r="F176" s="170">
        <f>'6a. Seznam dokazil '!AC192</f>
        <v>0</v>
      </c>
      <c r="G176" s="170">
        <f>'6a. Seznam dokazil '!AD192</f>
        <v>0</v>
      </c>
      <c r="H176" s="170">
        <f>'6a. Seznam dokazil '!AE192</f>
        <v>0</v>
      </c>
      <c r="I176" s="170">
        <f>'6a. Seznam dokazil '!AF192</f>
        <v>0</v>
      </c>
      <c r="J176" s="170">
        <f>'6a. Seznam dokazil '!AG192</f>
        <v>0</v>
      </c>
      <c r="K176" s="170">
        <f>'6a. Seznam dokazil '!AH192</f>
        <v>0</v>
      </c>
      <c r="L176" s="62">
        <f t="shared" si="26"/>
        <v>0</v>
      </c>
      <c r="M176" s="420"/>
      <c r="N176" s="420"/>
      <c r="O176" s="420"/>
      <c r="P176" s="411"/>
    </row>
    <row r="177" spans="2:16" x14ac:dyDescent="0.25">
      <c r="B177" s="420"/>
      <c r="C177" s="420"/>
      <c r="D177" s="255" t="s">
        <v>79</v>
      </c>
      <c r="E177" s="170">
        <f>'6a. Seznam dokazil '!AB193</f>
        <v>0</v>
      </c>
      <c r="F177" s="170">
        <f>'6a. Seznam dokazil '!AC193</f>
        <v>0</v>
      </c>
      <c r="G177" s="170">
        <f>'6a. Seznam dokazil '!AD193</f>
        <v>0</v>
      </c>
      <c r="H177" s="170">
        <f>'6a. Seznam dokazil '!AE193</f>
        <v>0</v>
      </c>
      <c r="I177" s="170">
        <f>'6a. Seznam dokazil '!AF193</f>
        <v>0</v>
      </c>
      <c r="J177" s="170">
        <f>'6a. Seznam dokazil '!AG193</f>
        <v>0</v>
      </c>
      <c r="K177" s="170">
        <f>'6a. Seznam dokazil '!AH193</f>
        <v>0</v>
      </c>
      <c r="L177" s="62">
        <f t="shared" si="26"/>
        <v>0</v>
      </c>
      <c r="M177" s="420"/>
      <c r="N177" s="420"/>
      <c r="O177" s="420"/>
      <c r="P177" s="411"/>
    </row>
    <row r="178" spans="2:16" x14ac:dyDescent="0.25">
      <c r="B178" s="420"/>
      <c r="C178" s="420"/>
      <c r="D178" s="255" t="s">
        <v>100</v>
      </c>
      <c r="E178" s="170">
        <f>'6a. Seznam dokazil '!AB194</f>
        <v>0</v>
      </c>
      <c r="F178" s="170">
        <f>'6a. Seznam dokazil '!AC194</f>
        <v>0</v>
      </c>
      <c r="G178" s="170">
        <f>'6a. Seznam dokazil '!AD194</f>
        <v>0</v>
      </c>
      <c r="H178" s="170">
        <f>'6a. Seznam dokazil '!AE194</f>
        <v>0</v>
      </c>
      <c r="I178" s="170">
        <f>'6a. Seznam dokazil '!AF194</f>
        <v>0</v>
      </c>
      <c r="J178" s="170">
        <f>'6a. Seznam dokazil '!AG194</f>
        <v>0</v>
      </c>
      <c r="K178" s="170">
        <f>'6a. Seznam dokazil '!AH194</f>
        <v>0</v>
      </c>
      <c r="L178" s="62">
        <f t="shared" si="26"/>
        <v>0</v>
      </c>
      <c r="M178" s="420"/>
      <c r="N178" s="420"/>
      <c r="O178" s="420"/>
      <c r="P178" s="411"/>
    </row>
    <row r="179" spans="2:16" ht="30" x14ac:dyDescent="0.25">
      <c r="B179" s="420"/>
      <c r="C179" s="420"/>
      <c r="D179" s="66" t="str">
        <f>"Skupni upravičeni stroški " &amp;D169</f>
        <v>Skupni upravičeni stroški Finančni načrt PARTNERJA 11</v>
      </c>
      <c r="E179" s="67">
        <f t="shared" ref="E179:L179" si="27">SUM(E173:E178)</f>
        <v>0</v>
      </c>
      <c r="F179" s="67">
        <f t="shared" si="27"/>
        <v>0</v>
      </c>
      <c r="G179" s="67">
        <f t="shared" si="27"/>
        <v>0</v>
      </c>
      <c r="H179" s="67">
        <f t="shared" si="27"/>
        <v>0</v>
      </c>
      <c r="I179" s="67">
        <f t="shared" si="27"/>
        <v>0</v>
      </c>
      <c r="J179" s="67">
        <f t="shared" si="27"/>
        <v>0</v>
      </c>
      <c r="K179" s="67">
        <f t="shared" si="27"/>
        <v>0</v>
      </c>
      <c r="L179" s="67">
        <f t="shared" si="27"/>
        <v>0</v>
      </c>
      <c r="M179" s="420"/>
      <c r="N179" s="420"/>
      <c r="O179" s="420"/>
      <c r="P179" s="411"/>
    </row>
    <row r="180" spans="2:16" s="543" customFormat="1" ht="32.25" customHeight="1" x14ac:dyDescent="0.25">
      <c r="B180" s="541"/>
      <c r="C180" s="541"/>
      <c r="D180" s="541"/>
      <c r="E180" s="542" t="str">
        <f>'6a. Seznam dokazil '!BQ196</f>
        <v/>
      </c>
      <c r="F180" s="542" t="str">
        <f>'6a. Seznam dokazil '!BR196</f>
        <v/>
      </c>
      <c r="G180" s="542" t="str">
        <f>'6a. Seznam dokazil '!BS196</f>
        <v/>
      </c>
      <c r="H180" s="542" t="str">
        <f>'6a. Seznam dokazil '!BT196</f>
        <v/>
      </c>
      <c r="I180" s="542" t="str">
        <f>'6a. Seznam dokazil '!BU196</f>
        <v/>
      </c>
      <c r="J180" s="542" t="str">
        <f>'6a. Seznam dokazil '!BV196</f>
        <v/>
      </c>
      <c r="K180" s="542" t="str">
        <f>'6a. Seznam dokazil '!BW196</f>
        <v/>
      </c>
      <c r="L180" s="542" t="str">
        <f>'6a. Seznam dokazil '!BX196</f>
        <v/>
      </c>
      <c r="M180" s="542"/>
      <c r="N180" s="542"/>
      <c r="O180" s="542"/>
    </row>
    <row r="181" spans="2:16" ht="15.75" x14ac:dyDescent="0.25">
      <c r="B181" s="420"/>
      <c r="C181" s="420"/>
      <c r="D181" s="433"/>
      <c r="E181" s="434"/>
      <c r="F181" s="434"/>
      <c r="G181" s="434"/>
      <c r="H181" s="434"/>
      <c r="I181" s="434"/>
      <c r="J181" s="434"/>
      <c r="K181" s="434"/>
      <c r="L181" s="434"/>
      <c r="M181" s="420"/>
      <c r="N181" s="420"/>
      <c r="O181" s="420"/>
      <c r="P181" s="411"/>
    </row>
    <row r="182" spans="2:16" ht="21" x14ac:dyDescent="0.25">
      <c r="B182" s="420"/>
      <c r="C182" s="445"/>
      <c r="D182" s="452" t="str">
        <f>IF(COUNTIF(PARTNER12,"?*"),PARTNER12,"Finančni načrt PARTNERJA 12")</f>
        <v>Finančni načrt PARTNERJA 12</v>
      </c>
      <c r="E182" s="420"/>
      <c r="F182" s="420"/>
      <c r="G182" s="420"/>
      <c r="H182" s="422"/>
      <c r="I182" s="422"/>
      <c r="J182" s="422"/>
      <c r="K182" s="422"/>
      <c r="L182" s="420"/>
      <c r="M182" s="420"/>
      <c r="N182" s="420"/>
      <c r="O182" s="420"/>
      <c r="P182" s="411"/>
    </row>
    <row r="183" spans="2:16" ht="15.75" x14ac:dyDescent="0.25">
      <c r="B183" s="420"/>
      <c r="C183" s="420"/>
      <c r="D183" s="1117"/>
      <c r="E183" s="1118"/>
      <c r="F183" s="1118"/>
      <c r="G183" s="1118"/>
      <c r="H183" s="1118"/>
      <c r="I183" s="1118"/>
      <c r="J183" s="1118"/>
      <c r="K183" s="1118"/>
      <c r="L183" s="1118"/>
      <c r="M183" s="420"/>
      <c r="N183" s="420"/>
      <c r="O183" s="420"/>
      <c r="P183" s="411"/>
    </row>
    <row r="184" spans="2:16" ht="15" customHeight="1" x14ac:dyDescent="0.25">
      <c r="B184" s="420"/>
      <c r="C184" s="420"/>
      <c r="D184" s="55" t="s">
        <v>108</v>
      </c>
      <c r="E184" s="1058" t="s">
        <v>32</v>
      </c>
      <c r="F184" s="1058" t="s">
        <v>109</v>
      </c>
      <c r="G184" s="1059" t="s">
        <v>110</v>
      </c>
      <c r="H184" s="1060"/>
      <c r="I184" s="1058" t="s">
        <v>111</v>
      </c>
      <c r="J184" s="1058"/>
      <c r="K184" s="1058" t="s">
        <v>112</v>
      </c>
      <c r="L184" s="1058" t="s">
        <v>113</v>
      </c>
      <c r="M184" s="420"/>
      <c r="N184" s="420"/>
      <c r="O184" s="420"/>
      <c r="P184" s="411"/>
    </row>
    <row r="185" spans="2:16" ht="30" x14ac:dyDescent="0.25">
      <c r="B185" s="420"/>
      <c r="C185" s="420"/>
      <c r="D185" s="59" t="s">
        <v>31</v>
      </c>
      <c r="E185" s="1058"/>
      <c r="F185" s="1058"/>
      <c r="G185" s="380" t="s">
        <v>114</v>
      </c>
      <c r="H185" s="380" t="s">
        <v>115</v>
      </c>
      <c r="I185" s="381" t="s">
        <v>116</v>
      </c>
      <c r="J185" s="381" t="s">
        <v>117</v>
      </c>
      <c r="K185" s="1058"/>
      <c r="L185" s="1058"/>
      <c r="M185" s="420"/>
      <c r="N185" s="420"/>
      <c r="O185" s="420"/>
      <c r="P185" s="411"/>
    </row>
    <row r="186" spans="2:16" x14ac:dyDescent="0.25">
      <c r="B186" s="420"/>
      <c r="C186" s="420"/>
      <c r="D186" s="255" t="s">
        <v>98</v>
      </c>
      <c r="E186" s="170">
        <f>'6a. Seznam dokazil '!AB201</f>
        <v>0</v>
      </c>
      <c r="F186" s="170">
        <f>'6a. Seznam dokazil '!AC201</f>
        <v>0</v>
      </c>
      <c r="G186" s="170">
        <f>'6a. Seznam dokazil '!AD201</f>
        <v>0</v>
      </c>
      <c r="H186" s="170">
        <f>'6a. Seznam dokazil '!AE201</f>
        <v>0</v>
      </c>
      <c r="I186" s="170">
        <f>'6a. Seznam dokazil '!AF201</f>
        <v>0</v>
      </c>
      <c r="J186" s="170">
        <f>'6a. Seznam dokazil '!AG201</f>
        <v>0</v>
      </c>
      <c r="K186" s="170">
        <f>'6a. Seznam dokazil '!AH201</f>
        <v>0</v>
      </c>
      <c r="L186" s="62">
        <f t="shared" ref="L186:L191" si="28">SUM(E186:K186)</f>
        <v>0</v>
      </c>
      <c r="M186" s="420"/>
      <c r="N186" s="420"/>
      <c r="O186" s="420"/>
      <c r="P186" s="411"/>
    </row>
    <row r="187" spans="2:16" ht="15" customHeight="1" x14ac:dyDescent="0.25">
      <c r="B187" s="420"/>
      <c r="C187" s="420"/>
      <c r="D187" s="255" t="s">
        <v>118</v>
      </c>
      <c r="E187" s="170">
        <f>'6a. Seznam dokazil '!AB202</f>
        <v>0</v>
      </c>
      <c r="F187" s="170">
        <f>'6a. Seznam dokazil '!AC202</f>
        <v>0</v>
      </c>
      <c r="G187" s="170">
        <f>'6a. Seznam dokazil '!AD202</f>
        <v>0</v>
      </c>
      <c r="H187" s="170">
        <f>'6a. Seznam dokazil '!AE202</f>
        <v>0</v>
      </c>
      <c r="I187" s="170">
        <f>'6a. Seznam dokazil '!AF202</f>
        <v>0</v>
      </c>
      <c r="J187" s="170">
        <f>'6a. Seznam dokazil '!AG202</f>
        <v>0</v>
      </c>
      <c r="K187" s="170">
        <f>'6a. Seznam dokazil '!AH202</f>
        <v>0</v>
      </c>
      <c r="L187" s="62">
        <f t="shared" si="28"/>
        <v>0</v>
      </c>
      <c r="M187" s="420"/>
      <c r="N187" s="420"/>
      <c r="O187" s="420"/>
      <c r="P187" s="411"/>
    </row>
    <row r="188" spans="2:16" x14ac:dyDescent="0.25">
      <c r="B188" s="420"/>
      <c r="C188" s="420"/>
      <c r="D188" s="255" t="s">
        <v>77</v>
      </c>
      <c r="E188" s="170">
        <f>'6a. Seznam dokazil '!AB203</f>
        <v>0</v>
      </c>
      <c r="F188" s="170">
        <f>'6a. Seznam dokazil '!AC203</f>
        <v>0</v>
      </c>
      <c r="G188" s="170">
        <f>'6a. Seznam dokazil '!AD203</f>
        <v>0</v>
      </c>
      <c r="H188" s="170">
        <f>'6a. Seznam dokazil '!AE203</f>
        <v>0</v>
      </c>
      <c r="I188" s="170">
        <f>'6a. Seznam dokazil '!AF203</f>
        <v>0</v>
      </c>
      <c r="J188" s="170">
        <f>'6a. Seznam dokazil '!AG203</f>
        <v>0</v>
      </c>
      <c r="K188" s="170">
        <f>'6a. Seznam dokazil '!AH203</f>
        <v>0</v>
      </c>
      <c r="L188" s="62">
        <f t="shared" si="28"/>
        <v>0</v>
      </c>
      <c r="M188" s="420"/>
      <c r="N188" s="420"/>
      <c r="O188" s="420"/>
      <c r="P188" s="411"/>
    </row>
    <row r="189" spans="2:16" x14ac:dyDescent="0.25">
      <c r="B189" s="420"/>
      <c r="C189" s="420"/>
      <c r="D189" s="255" t="s">
        <v>78</v>
      </c>
      <c r="E189" s="170">
        <f>'6a. Seznam dokazil '!AB204</f>
        <v>0</v>
      </c>
      <c r="F189" s="170">
        <f>'6a. Seznam dokazil '!AC204</f>
        <v>0</v>
      </c>
      <c r="G189" s="170">
        <f>'6a. Seznam dokazil '!AD204</f>
        <v>0</v>
      </c>
      <c r="H189" s="170">
        <f>'6a. Seznam dokazil '!AE204</f>
        <v>0</v>
      </c>
      <c r="I189" s="170">
        <f>'6a. Seznam dokazil '!AF204</f>
        <v>0</v>
      </c>
      <c r="J189" s="170">
        <f>'6a. Seznam dokazil '!AG204</f>
        <v>0</v>
      </c>
      <c r="K189" s="170">
        <f>'6a. Seznam dokazil '!AH204</f>
        <v>0</v>
      </c>
      <c r="L189" s="62">
        <f t="shared" si="28"/>
        <v>0</v>
      </c>
      <c r="M189" s="420"/>
      <c r="N189" s="420"/>
      <c r="O189" s="420"/>
      <c r="P189" s="411"/>
    </row>
    <row r="190" spans="2:16" x14ac:dyDescent="0.25">
      <c r="B190" s="420"/>
      <c r="C190" s="420"/>
      <c r="D190" s="255" t="s">
        <v>79</v>
      </c>
      <c r="E190" s="170">
        <f>'6a. Seznam dokazil '!AB205</f>
        <v>0</v>
      </c>
      <c r="F190" s="170">
        <f>'6a. Seznam dokazil '!AC205</f>
        <v>0</v>
      </c>
      <c r="G190" s="170">
        <f>'6a. Seznam dokazil '!AD205</f>
        <v>0</v>
      </c>
      <c r="H190" s="170">
        <f>'6a. Seznam dokazil '!AE205</f>
        <v>0</v>
      </c>
      <c r="I190" s="170">
        <f>'6a. Seznam dokazil '!AF205</f>
        <v>0</v>
      </c>
      <c r="J190" s="170">
        <f>'6a. Seznam dokazil '!AG205</f>
        <v>0</v>
      </c>
      <c r="K190" s="170">
        <f>'6a. Seznam dokazil '!AH205</f>
        <v>0</v>
      </c>
      <c r="L190" s="62">
        <f t="shared" si="28"/>
        <v>0</v>
      </c>
      <c r="M190" s="420"/>
      <c r="N190" s="420"/>
      <c r="O190" s="420"/>
      <c r="P190" s="411"/>
    </row>
    <row r="191" spans="2:16" x14ac:dyDescent="0.25">
      <c r="B191" s="420"/>
      <c r="C191" s="420"/>
      <c r="D191" s="255" t="s">
        <v>100</v>
      </c>
      <c r="E191" s="170">
        <f>'6a. Seznam dokazil '!AB206</f>
        <v>0</v>
      </c>
      <c r="F191" s="170">
        <f>'6a. Seznam dokazil '!AC206</f>
        <v>0</v>
      </c>
      <c r="G191" s="170">
        <f>'6a. Seznam dokazil '!AD206</f>
        <v>0</v>
      </c>
      <c r="H191" s="170">
        <f>'6a. Seznam dokazil '!AE206</f>
        <v>0</v>
      </c>
      <c r="I191" s="170">
        <f>'6a. Seznam dokazil '!AF206</f>
        <v>0</v>
      </c>
      <c r="J191" s="170">
        <f>'6a. Seznam dokazil '!AG206</f>
        <v>0</v>
      </c>
      <c r="K191" s="170">
        <f>'6a. Seznam dokazil '!AH206</f>
        <v>0</v>
      </c>
      <c r="L191" s="62">
        <f t="shared" si="28"/>
        <v>0</v>
      </c>
      <c r="M191" s="420"/>
      <c r="N191" s="420"/>
      <c r="O191" s="420"/>
      <c r="P191" s="411"/>
    </row>
    <row r="192" spans="2:16" ht="30" x14ac:dyDescent="0.25">
      <c r="B192" s="420"/>
      <c r="C192" s="420"/>
      <c r="D192" s="66" t="str">
        <f>"Skupni upravičeni stroški " &amp;D182</f>
        <v>Skupni upravičeni stroški Finančni načrt PARTNERJA 12</v>
      </c>
      <c r="E192" s="67">
        <f t="shared" ref="E192:L192" si="29">SUM(E186:E191)</f>
        <v>0</v>
      </c>
      <c r="F192" s="67">
        <f t="shared" si="29"/>
        <v>0</v>
      </c>
      <c r="G192" s="67">
        <f t="shared" si="29"/>
        <v>0</v>
      </c>
      <c r="H192" s="67">
        <f t="shared" si="29"/>
        <v>0</v>
      </c>
      <c r="I192" s="67">
        <f t="shared" si="29"/>
        <v>0</v>
      </c>
      <c r="J192" s="67">
        <f t="shared" si="29"/>
        <v>0</v>
      </c>
      <c r="K192" s="67">
        <f t="shared" si="29"/>
        <v>0</v>
      </c>
      <c r="L192" s="67">
        <f t="shared" si="29"/>
        <v>0</v>
      </c>
      <c r="M192" s="420"/>
      <c r="N192" s="420"/>
      <c r="O192" s="420"/>
      <c r="P192" s="411"/>
    </row>
    <row r="193" spans="2:16" s="543" customFormat="1" ht="32.25" customHeight="1" x14ac:dyDescent="0.25">
      <c r="B193" s="541"/>
      <c r="C193" s="541"/>
      <c r="D193" s="541"/>
      <c r="E193" s="542" t="str">
        <f>'6a. Seznam dokazil '!BQ208</f>
        <v/>
      </c>
      <c r="F193" s="542" t="str">
        <f>'6a. Seznam dokazil '!BR208</f>
        <v/>
      </c>
      <c r="G193" s="542" t="str">
        <f>'6a. Seznam dokazil '!BS208</f>
        <v/>
      </c>
      <c r="H193" s="542" t="str">
        <f>'6a. Seznam dokazil '!BT208</f>
        <v/>
      </c>
      <c r="I193" s="542" t="str">
        <f>'6a. Seznam dokazil '!BU208</f>
        <v/>
      </c>
      <c r="J193" s="542" t="str">
        <f>'6a. Seznam dokazil '!BV208</f>
        <v/>
      </c>
      <c r="K193" s="542" t="str">
        <f>'6a. Seznam dokazil '!BW208</f>
        <v/>
      </c>
      <c r="L193" s="542" t="str">
        <f>'6a. Seznam dokazil '!BX208</f>
        <v/>
      </c>
      <c r="M193" s="542"/>
      <c r="N193" s="542"/>
      <c r="O193" s="542"/>
    </row>
    <row r="194" spans="2:16" ht="15.75" x14ac:dyDescent="0.25">
      <c r="B194" s="420"/>
      <c r="C194" s="420"/>
      <c r="D194" s="433"/>
      <c r="E194" s="434"/>
      <c r="F194" s="434"/>
      <c r="G194" s="434"/>
      <c r="H194" s="434"/>
      <c r="I194" s="434"/>
      <c r="J194" s="434"/>
      <c r="K194" s="434"/>
      <c r="L194" s="434"/>
      <c r="M194" s="420"/>
      <c r="N194" s="420"/>
      <c r="O194" s="420"/>
      <c r="P194" s="411"/>
    </row>
    <row r="195" spans="2:16" ht="21" x14ac:dyDescent="0.25">
      <c r="B195" s="420"/>
      <c r="C195" s="445"/>
      <c r="D195" s="452" t="str">
        <f>IF(COUNTIF(PARTNER13,"?*"),PARTNER13,"Finančni načrt PARTNERJA 13")</f>
        <v>Finančni načrt PARTNERJA 13</v>
      </c>
      <c r="E195" s="420"/>
      <c r="F195" s="420"/>
      <c r="G195" s="420"/>
      <c r="H195" s="422"/>
      <c r="I195" s="422"/>
      <c r="J195" s="422"/>
      <c r="K195" s="422"/>
      <c r="L195" s="420"/>
      <c r="M195" s="420"/>
      <c r="N195" s="420"/>
      <c r="O195" s="420"/>
      <c r="P195" s="411"/>
    </row>
    <row r="196" spans="2:16" ht="15.75" x14ac:dyDescent="0.25">
      <c r="B196" s="420"/>
      <c r="C196" s="420"/>
      <c r="D196" s="1117"/>
      <c r="E196" s="1118"/>
      <c r="F196" s="1118"/>
      <c r="G196" s="1118"/>
      <c r="H196" s="1118"/>
      <c r="I196" s="1118"/>
      <c r="J196" s="1118"/>
      <c r="K196" s="1118"/>
      <c r="L196" s="1118"/>
      <c r="M196" s="420"/>
      <c r="N196" s="420"/>
      <c r="O196" s="420"/>
      <c r="P196" s="411"/>
    </row>
    <row r="197" spans="2:16" ht="15" customHeight="1" x14ac:dyDescent="0.25">
      <c r="B197" s="420"/>
      <c r="C197" s="420"/>
      <c r="D197" s="55" t="s">
        <v>108</v>
      </c>
      <c r="E197" s="1058" t="s">
        <v>32</v>
      </c>
      <c r="F197" s="1058" t="s">
        <v>109</v>
      </c>
      <c r="G197" s="1059" t="s">
        <v>110</v>
      </c>
      <c r="H197" s="1060"/>
      <c r="I197" s="1058" t="s">
        <v>111</v>
      </c>
      <c r="J197" s="1058"/>
      <c r="K197" s="1058" t="s">
        <v>112</v>
      </c>
      <c r="L197" s="1058" t="s">
        <v>113</v>
      </c>
      <c r="M197" s="420"/>
      <c r="N197" s="420"/>
      <c r="O197" s="420"/>
      <c r="P197" s="411"/>
    </row>
    <row r="198" spans="2:16" ht="30" x14ac:dyDescent="0.25">
      <c r="B198" s="420"/>
      <c r="C198" s="420"/>
      <c r="D198" s="59" t="s">
        <v>31</v>
      </c>
      <c r="E198" s="1058"/>
      <c r="F198" s="1058"/>
      <c r="G198" s="380" t="s">
        <v>114</v>
      </c>
      <c r="H198" s="380" t="s">
        <v>115</v>
      </c>
      <c r="I198" s="381" t="s">
        <v>116</v>
      </c>
      <c r="J198" s="381" t="s">
        <v>117</v>
      </c>
      <c r="K198" s="1058"/>
      <c r="L198" s="1058"/>
      <c r="M198" s="420"/>
      <c r="N198" s="420"/>
      <c r="O198" s="420"/>
      <c r="P198" s="411"/>
    </row>
    <row r="199" spans="2:16" x14ac:dyDescent="0.25">
      <c r="B199" s="420"/>
      <c r="C199" s="420"/>
      <c r="D199" s="255" t="s">
        <v>98</v>
      </c>
      <c r="E199" s="170">
        <f>'6a. Seznam dokazil '!AB213</f>
        <v>0</v>
      </c>
      <c r="F199" s="170">
        <f>'6a. Seznam dokazil '!AC213</f>
        <v>0</v>
      </c>
      <c r="G199" s="170">
        <f>'6a. Seznam dokazil '!AD213</f>
        <v>0</v>
      </c>
      <c r="H199" s="170">
        <f>'6a. Seznam dokazil '!AE213</f>
        <v>0</v>
      </c>
      <c r="I199" s="170">
        <f>'6a. Seznam dokazil '!AF213</f>
        <v>0</v>
      </c>
      <c r="J199" s="170">
        <f>'6a. Seznam dokazil '!AG213</f>
        <v>0</v>
      </c>
      <c r="K199" s="170">
        <f>'6a. Seznam dokazil '!AH213</f>
        <v>0</v>
      </c>
      <c r="L199" s="62">
        <f t="shared" ref="L199:L204" si="30">SUM(E199:K199)</f>
        <v>0</v>
      </c>
      <c r="M199" s="420"/>
      <c r="N199" s="420"/>
      <c r="O199" s="420"/>
      <c r="P199" s="411"/>
    </row>
    <row r="200" spans="2:16" ht="15" customHeight="1" x14ac:dyDescent="0.25">
      <c r="B200" s="420"/>
      <c r="C200" s="420"/>
      <c r="D200" s="255" t="s">
        <v>118</v>
      </c>
      <c r="E200" s="170">
        <f>'6a. Seznam dokazil '!AB214</f>
        <v>0</v>
      </c>
      <c r="F200" s="170">
        <f>'6a. Seznam dokazil '!AC214</f>
        <v>0</v>
      </c>
      <c r="G200" s="170">
        <f>'6a. Seznam dokazil '!AD214</f>
        <v>0</v>
      </c>
      <c r="H200" s="170">
        <f>'6a. Seznam dokazil '!AE214</f>
        <v>0</v>
      </c>
      <c r="I200" s="170">
        <f>'6a. Seznam dokazil '!AF214</f>
        <v>0</v>
      </c>
      <c r="J200" s="170">
        <f>'6a. Seznam dokazil '!AG214</f>
        <v>0</v>
      </c>
      <c r="K200" s="170">
        <f>'6a. Seznam dokazil '!AH214</f>
        <v>0</v>
      </c>
      <c r="L200" s="62">
        <f t="shared" si="30"/>
        <v>0</v>
      </c>
      <c r="M200" s="420"/>
      <c r="N200" s="420"/>
      <c r="O200" s="420"/>
      <c r="P200" s="411"/>
    </row>
    <row r="201" spans="2:16" x14ac:dyDescent="0.25">
      <c r="B201" s="420"/>
      <c r="C201" s="420"/>
      <c r="D201" s="255" t="s">
        <v>77</v>
      </c>
      <c r="E201" s="170">
        <f>'6a. Seznam dokazil '!AB215</f>
        <v>0</v>
      </c>
      <c r="F201" s="170">
        <f>'6a. Seznam dokazil '!AC215</f>
        <v>0</v>
      </c>
      <c r="G201" s="170">
        <f>'6a. Seznam dokazil '!AD215</f>
        <v>0</v>
      </c>
      <c r="H201" s="170">
        <f>'6a. Seznam dokazil '!AE215</f>
        <v>0</v>
      </c>
      <c r="I201" s="170">
        <f>'6a. Seznam dokazil '!AF215</f>
        <v>0</v>
      </c>
      <c r="J201" s="170">
        <f>'6a. Seznam dokazil '!AG215</f>
        <v>0</v>
      </c>
      <c r="K201" s="170">
        <f>'6a. Seznam dokazil '!AH215</f>
        <v>0</v>
      </c>
      <c r="L201" s="62">
        <f t="shared" si="30"/>
        <v>0</v>
      </c>
      <c r="M201" s="420"/>
      <c r="N201" s="420"/>
      <c r="O201" s="420"/>
      <c r="P201" s="411"/>
    </row>
    <row r="202" spans="2:16" x14ac:dyDescent="0.25">
      <c r="B202" s="420"/>
      <c r="C202" s="420"/>
      <c r="D202" s="255" t="s">
        <v>78</v>
      </c>
      <c r="E202" s="170">
        <f>'6a. Seznam dokazil '!AB216</f>
        <v>0</v>
      </c>
      <c r="F202" s="170">
        <f>'6a. Seznam dokazil '!AC216</f>
        <v>0</v>
      </c>
      <c r="G202" s="170">
        <f>'6a. Seznam dokazil '!AD216</f>
        <v>0</v>
      </c>
      <c r="H202" s="170">
        <f>'6a. Seznam dokazil '!AE216</f>
        <v>0</v>
      </c>
      <c r="I202" s="170">
        <f>'6a. Seznam dokazil '!AF216</f>
        <v>0</v>
      </c>
      <c r="J202" s="170">
        <f>'6a. Seznam dokazil '!AG216</f>
        <v>0</v>
      </c>
      <c r="K202" s="170">
        <f>'6a. Seznam dokazil '!AH216</f>
        <v>0</v>
      </c>
      <c r="L202" s="62">
        <f t="shared" si="30"/>
        <v>0</v>
      </c>
      <c r="M202" s="420"/>
      <c r="N202" s="420"/>
      <c r="O202" s="420"/>
      <c r="P202" s="411"/>
    </row>
    <row r="203" spans="2:16" x14ac:dyDescent="0.25">
      <c r="B203" s="420"/>
      <c r="C203" s="420"/>
      <c r="D203" s="255" t="s">
        <v>79</v>
      </c>
      <c r="E203" s="170">
        <f>'6a. Seznam dokazil '!AB217</f>
        <v>0</v>
      </c>
      <c r="F203" s="170">
        <f>'6a. Seznam dokazil '!AC217</f>
        <v>0</v>
      </c>
      <c r="G203" s="170">
        <f>'6a. Seznam dokazil '!AD217</f>
        <v>0</v>
      </c>
      <c r="H203" s="170">
        <f>'6a. Seznam dokazil '!AE217</f>
        <v>0</v>
      </c>
      <c r="I203" s="170">
        <f>'6a. Seznam dokazil '!AF217</f>
        <v>0</v>
      </c>
      <c r="J203" s="170">
        <f>'6a. Seznam dokazil '!AG217</f>
        <v>0</v>
      </c>
      <c r="K203" s="170">
        <f>'6a. Seznam dokazil '!AH217</f>
        <v>0</v>
      </c>
      <c r="L203" s="62">
        <f t="shared" si="30"/>
        <v>0</v>
      </c>
      <c r="M203" s="420"/>
      <c r="N203" s="420"/>
      <c r="O203" s="420"/>
      <c r="P203" s="411"/>
    </row>
    <row r="204" spans="2:16" x14ac:dyDescent="0.25">
      <c r="B204" s="420"/>
      <c r="C204" s="420"/>
      <c r="D204" s="255" t="s">
        <v>100</v>
      </c>
      <c r="E204" s="170">
        <f>'6a. Seznam dokazil '!AB218</f>
        <v>0</v>
      </c>
      <c r="F204" s="170">
        <f>'6a. Seznam dokazil '!AC218</f>
        <v>0</v>
      </c>
      <c r="G204" s="170">
        <f>'6a. Seznam dokazil '!AD218</f>
        <v>0</v>
      </c>
      <c r="H204" s="170">
        <f>'6a. Seznam dokazil '!AE218</f>
        <v>0</v>
      </c>
      <c r="I204" s="170">
        <f>'6a. Seznam dokazil '!AF218</f>
        <v>0</v>
      </c>
      <c r="J204" s="170">
        <f>'6a. Seznam dokazil '!AG218</f>
        <v>0</v>
      </c>
      <c r="K204" s="170">
        <f>'6a. Seznam dokazil '!AH218</f>
        <v>0</v>
      </c>
      <c r="L204" s="62">
        <f t="shared" si="30"/>
        <v>0</v>
      </c>
      <c r="M204" s="420"/>
      <c r="N204" s="420"/>
      <c r="O204" s="420"/>
      <c r="P204" s="411"/>
    </row>
    <row r="205" spans="2:16" ht="30" x14ac:dyDescent="0.25">
      <c r="B205" s="420"/>
      <c r="C205" s="420"/>
      <c r="D205" s="66" t="str">
        <f>"Skupni upravičeni stroški " &amp;D195</f>
        <v>Skupni upravičeni stroški Finančni načrt PARTNERJA 13</v>
      </c>
      <c r="E205" s="67">
        <f t="shared" ref="E205:L205" si="31">SUM(E199:E204)</f>
        <v>0</v>
      </c>
      <c r="F205" s="67">
        <f t="shared" si="31"/>
        <v>0</v>
      </c>
      <c r="G205" s="67">
        <f t="shared" si="31"/>
        <v>0</v>
      </c>
      <c r="H205" s="67">
        <f t="shared" si="31"/>
        <v>0</v>
      </c>
      <c r="I205" s="67">
        <f t="shared" si="31"/>
        <v>0</v>
      </c>
      <c r="J205" s="67">
        <f t="shared" si="31"/>
        <v>0</v>
      </c>
      <c r="K205" s="67">
        <f t="shared" si="31"/>
        <v>0</v>
      </c>
      <c r="L205" s="67">
        <f t="shared" si="31"/>
        <v>0</v>
      </c>
      <c r="M205" s="420"/>
      <c r="N205" s="420"/>
      <c r="O205" s="420"/>
      <c r="P205" s="411"/>
    </row>
    <row r="206" spans="2:16" s="543" customFormat="1" ht="32.25" customHeight="1" x14ac:dyDescent="0.25">
      <c r="B206" s="541"/>
      <c r="C206" s="541"/>
      <c r="D206" s="541"/>
      <c r="E206" s="542" t="str">
        <f>'6a. Seznam dokazil '!BQ220</f>
        <v/>
      </c>
      <c r="F206" s="542" t="str">
        <f>'6a. Seznam dokazil '!BR220</f>
        <v/>
      </c>
      <c r="G206" s="542" t="str">
        <f>'6a. Seznam dokazil '!BS220</f>
        <v/>
      </c>
      <c r="H206" s="542" t="str">
        <f>'6a. Seznam dokazil '!BT220</f>
        <v/>
      </c>
      <c r="I206" s="542" t="str">
        <f>'6a. Seznam dokazil '!BU220</f>
        <v/>
      </c>
      <c r="J206" s="542" t="str">
        <f>'6a. Seznam dokazil '!BV220</f>
        <v/>
      </c>
      <c r="K206" s="542" t="str">
        <f>'6a. Seznam dokazil '!BW220</f>
        <v/>
      </c>
      <c r="L206" s="542" t="str">
        <f>'6a. Seznam dokazil '!BX220</f>
        <v/>
      </c>
      <c r="M206" s="542"/>
      <c r="N206" s="542"/>
      <c r="O206" s="542"/>
    </row>
    <row r="207" spans="2:16" ht="15.75" x14ac:dyDescent="0.25">
      <c r="B207" s="420"/>
      <c r="C207" s="420"/>
      <c r="D207" s="433"/>
      <c r="E207" s="434"/>
      <c r="F207" s="434"/>
      <c r="G207" s="434"/>
      <c r="H207" s="434"/>
      <c r="I207" s="434"/>
      <c r="J207" s="434"/>
      <c r="K207" s="434"/>
      <c r="L207" s="434"/>
      <c r="M207" s="420"/>
      <c r="N207" s="420"/>
      <c r="O207" s="420"/>
      <c r="P207" s="411"/>
    </row>
    <row r="208" spans="2:16" ht="21" x14ac:dyDescent="0.25">
      <c r="B208" s="420"/>
      <c r="C208" s="445"/>
      <c r="D208" s="452" t="str">
        <f>IF(COUNTIF(PARTNER14,"?*"),PARTNER14,"Finančni načrt PARTNERJA 14")</f>
        <v>Finančni načrt PARTNERJA 14</v>
      </c>
      <c r="E208" s="420"/>
      <c r="F208" s="420"/>
      <c r="G208" s="420"/>
      <c r="H208" s="422"/>
      <c r="I208" s="422"/>
      <c r="J208" s="422"/>
      <c r="K208" s="422"/>
      <c r="L208" s="420"/>
      <c r="M208" s="420"/>
      <c r="N208" s="420"/>
      <c r="O208" s="420"/>
      <c r="P208" s="411"/>
    </row>
    <row r="209" spans="2:16" x14ac:dyDescent="0.25">
      <c r="B209" s="420"/>
      <c r="C209" s="420"/>
      <c r="D209" s="434"/>
      <c r="E209" s="434"/>
      <c r="F209" s="434"/>
      <c r="G209" s="434"/>
      <c r="H209" s="434"/>
      <c r="I209" s="434"/>
      <c r="J209" s="434"/>
      <c r="K209" s="434"/>
      <c r="L209" s="434"/>
      <c r="M209" s="434"/>
      <c r="N209" s="420"/>
      <c r="O209" s="420"/>
      <c r="P209" s="411"/>
    </row>
    <row r="210" spans="2:16" ht="15" customHeight="1" x14ac:dyDescent="0.25">
      <c r="B210" s="420"/>
      <c r="C210" s="420"/>
      <c r="D210" s="55" t="s">
        <v>108</v>
      </c>
      <c r="E210" s="1058" t="s">
        <v>32</v>
      </c>
      <c r="F210" s="1058" t="s">
        <v>109</v>
      </c>
      <c r="G210" s="1059" t="s">
        <v>110</v>
      </c>
      <c r="H210" s="1060"/>
      <c r="I210" s="1058" t="s">
        <v>111</v>
      </c>
      <c r="J210" s="1058"/>
      <c r="K210" s="1058" t="s">
        <v>112</v>
      </c>
      <c r="L210" s="1058" t="s">
        <v>113</v>
      </c>
      <c r="M210" s="420"/>
      <c r="N210" s="420"/>
      <c r="O210" s="420"/>
      <c r="P210" s="411"/>
    </row>
    <row r="211" spans="2:16" ht="30" x14ac:dyDescent="0.25">
      <c r="B211" s="420"/>
      <c r="C211" s="420"/>
      <c r="D211" s="59" t="s">
        <v>31</v>
      </c>
      <c r="E211" s="1058"/>
      <c r="F211" s="1058"/>
      <c r="G211" s="380" t="s">
        <v>114</v>
      </c>
      <c r="H211" s="380" t="s">
        <v>115</v>
      </c>
      <c r="I211" s="381" t="s">
        <v>116</v>
      </c>
      <c r="J211" s="381" t="s">
        <v>117</v>
      </c>
      <c r="K211" s="1058"/>
      <c r="L211" s="1058"/>
      <c r="M211" s="420"/>
      <c r="N211" s="420"/>
      <c r="O211" s="420"/>
      <c r="P211" s="411"/>
    </row>
    <row r="212" spans="2:16" x14ac:dyDescent="0.25">
      <c r="B212" s="420"/>
      <c r="C212" s="420"/>
      <c r="D212" s="255" t="s">
        <v>98</v>
      </c>
      <c r="E212" s="170">
        <f>'6a. Seznam dokazil '!AB225</f>
        <v>0</v>
      </c>
      <c r="F212" s="170">
        <f>'6a. Seznam dokazil '!AC225</f>
        <v>0</v>
      </c>
      <c r="G212" s="170">
        <f>'6a. Seznam dokazil '!AD225</f>
        <v>0</v>
      </c>
      <c r="H212" s="170">
        <f>'6a. Seznam dokazil '!AE225</f>
        <v>0</v>
      </c>
      <c r="I212" s="170">
        <f>'6a. Seznam dokazil '!AF225</f>
        <v>0</v>
      </c>
      <c r="J212" s="170">
        <f>'6a. Seznam dokazil '!AG225</f>
        <v>0</v>
      </c>
      <c r="K212" s="170">
        <f>'6a. Seznam dokazil '!AH225</f>
        <v>0</v>
      </c>
      <c r="L212" s="62">
        <f t="shared" ref="L212:L217" si="32">SUM(E212:K212)</f>
        <v>0</v>
      </c>
      <c r="M212" s="420"/>
      <c r="N212" s="420"/>
      <c r="O212" s="420"/>
      <c r="P212" s="411"/>
    </row>
    <row r="213" spans="2:16" ht="15" customHeight="1" x14ac:dyDescent="0.25">
      <c r="B213" s="420"/>
      <c r="C213" s="420"/>
      <c r="D213" s="255" t="s">
        <v>118</v>
      </c>
      <c r="E213" s="170">
        <f>'6a. Seznam dokazil '!AB226</f>
        <v>0</v>
      </c>
      <c r="F213" s="170">
        <f>'6a. Seznam dokazil '!AC226</f>
        <v>0</v>
      </c>
      <c r="G213" s="170">
        <f>'6a. Seznam dokazil '!AD226</f>
        <v>0</v>
      </c>
      <c r="H213" s="170">
        <f>'6a. Seznam dokazil '!AE226</f>
        <v>0</v>
      </c>
      <c r="I213" s="170">
        <f>'6a. Seznam dokazil '!AF226</f>
        <v>0</v>
      </c>
      <c r="J213" s="170">
        <f>'6a. Seznam dokazil '!AG226</f>
        <v>0</v>
      </c>
      <c r="K213" s="170">
        <f>'6a. Seznam dokazil '!AH226</f>
        <v>0</v>
      </c>
      <c r="L213" s="62">
        <f t="shared" si="32"/>
        <v>0</v>
      </c>
      <c r="M213" s="420"/>
      <c r="N213" s="420"/>
      <c r="O213" s="420"/>
      <c r="P213" s="411"/>
    </row>
    <row r="214" spans="2:16" x14ac:dyDescent="0.25">
      <c r="B214" s="420"/>
      <c r="C214" s="420"/>
      <c r="D214" s="255" t="s">
        <v>77</v>
      </c>
      <c r="E214" s="170">
        <f>'6a. Seznam dokazil '!AB227</f>
        <v>0</v>
      </c>
      <c r="F214" s="170">
        <f>'6a. Seznam dokazil '!AC227</f>
        <v>0</v>
      </c>
      <c r="G214" s="170">
        <f>'6a. Seznam dokazil '!AD227</f>
        <v>0</v>
      </c>
      <c r="H214" s="170">
        <f>'6a. Seznam dokazil '!AE227</f>
        <v>0</v>
      </c>
      <c r="I214" s="170">
        <f>'6a. Seznam dokazil '!AF227</f>
        <v>0</v>
      </c>
      <c r="J214" s="170">
        <f>'6a. Seznam dokazil '!AG227</f>
        <v>0</v>
      </c>
      <c r="K214" s="170">
        <f>'6a. Seznam dokazil '!AH227</f>
        <v>0</v>
      </c>
      <c r="L214" s="62">
        <f t="shared" si="32"/>
        <v>0</v>
      </c>
      <c r="M214" s="420"/>
      <c r="N214" s="420"/>
      <c r="O214" s="420"/>
      <c r="P214" s="411"/>
    </row>
    <row r="215" spans="2:16" x14ac:dyDescent="0.25">
      <c r="B215" s="420"/>
      <c r="C215" s="420"/>
      <c r="D215" s="255" t="s">
        <v>78</v>
      </c>
      <c r="E215" s="170">
        <f>'6a. Seznam dokazil '!AB228</f>
        <v>0</v>
      </c>
      <c r="F215" s="170">
        <f>'6a. Seznam dokazil '!AC228</f>
        <v>0</v>
      </c>
      <c r="G215" s="170">
        <f>'6a. Seznam dokazil '!AD228</f>
        <v>0</v>
      </c>
      <c r="H215" s="170">
        <f>'6a. Seznam dokazil '!AE228</f>
        <v>0</v>
      </c>
      <c r="I215" s="170">
        <f>'6a. Seznam dokazil '!AF228</f>
        <v>0</v>
      </c>
      <c r="J215" s="170">
        <f>'6a. Seznam dokazil '!AG228</f>
        <v>0</v>
      </c>
      <c r="K215" s="170">
        <f>'6a. Seznam dokazil '!AH228</f>
        <v>0</v>
      </c>
      <c r="L215" s="62">
        <f t="shared" si="32"/>
        <v>0</v>
      </c>
      <c r="M215" s="420"/>
      <c r="N215" s="420"/>
      <c r="O215" s="420"/>
      <c r="P215" s="411"/>
    </row>
    <row r="216" spans="2:16" x14ac:dyDescent="0.25">
      <c r="B216" s="420"/>
      <c r="C216" s="420"/>
      <c r="D216" s="255" t="s">
        <v>79</v>
      </c>
      <c r="E216" s="170">
        <f>'6a. Seznam dokazil '!AB229</f>
        <v>0</v>
      </c>
      <c r="F216" s="170">
        <f>'6a. Seznam dokazil '!AC229</f>
        <v>0</v>
      </c>
      <c r="G216" s="170">
        <f>'6a. Seznam dokazil '!AD229</f>
        <v>0</v>
      </c>
      <c r="H216" s="170">
        <f>'6a. Seznam dokazil '!AE229</f>
        <v>0</v>
      </c>
      <c r="I216" s="170">
        <f>'6a. Seznam dokazil '!AF229</f>
        <v>0</v>
      </c>
      <c r="J216" s="170">
        <f>'6a. Seznam dokazil '!AG229</f>
        <v>0</v>
      </c>
      <c r="K216" s="170">
        <f>'6a. Seznam dokazil '!AH229</f>
        <v>0</v>
      </c>
      <c r="L216" s="62">
        <f t="shared" si="32"/>
        <v>0</v>
      </c>
      <c r="M216" s="420"/>
      <c r="N216" s="420"/>
      <c r="O216" s="420"/>
      <c r="P216" s="411"/>
    </row>
    <row r="217" spans="2:16" x14ac:dyDescent="0.25">
      <c r="B217" s="420"/>
      <c r="C217" s="420"/>
      <c r="D217" s="255" t="s">
        <v>100</v>
      </c>
      <c r="E217" s="170">
        <f>'6a. Seznam dokazil '!AB230</f>
        <v>0</v>
      </c>
      <c r="F217" s="170">
        <f>'6a. Seznam dokazil '!AC230</f>
        <v>0</v>
      </c>
      <c r="G217" s="170">
        <f>'6a. Seznam dokazil '!AD230</f>
        <v>0</v>
      </c>
      <c r="H217" s="170">
        <f>'6a. Seznam dokazil '!AE230</f>
        <v>0</v>
      </c>
      <c r="I217" s="170">
        <f>'6a. Seznam dokazil '!AF230</f>
        <v>0</v>
      </c>
      <c r="J217" s="170">
        <f>'6a. Seznam dokazil '!AG230</f>
        <v>0</v>
      </c>
      <c r="K217" s="170">
        <f>'6a. Seznam dokazil '!AH230</f>
        <v>0</v>
      </c>
      <c r="L217" s="62">
        <f t="shared" si="32"/>
        <v>0</v>
      </c>
      <c r="M217" s="420"/>
      <c r="N217" s="420"/>
      <c r="O217" s="420"/>
      <c r="P217" s="411"/>
    </row>
    <row r="218" spans="2:16" ht="30" x14ac:dyDescent="0.25">
      <c r="B218" s="420"/>
      <c r="C218" s="420"/>
      <c r="D218" s="66" t="str">
        <f>"Skupni upravičeni stroški " &amp;D208</f>
        <v>Skupni upravičeni stroški Finančni načrt PARTNERJA 14</v>
      </c>
      <c r="E218" s="67">
        <f t="shared" ref="E218:L218" si="33">SUM(E212:E217)</f>
        <v>0</v>
      </c>
      <c r="F218" s="67">
        <f t="shared" si="33"/>
        <v>0</v>
      </c>
      <c r="G218" s="67">
        <f t="shared" si="33"/>
        <v>0</v>
      </c>
      <c r="H218" s="67">
        <f t="shared" si="33"/>
        <v>0</v>
      </c>
      <c r="I218" s="67">
        <f t="shared" si="33"/>
        <v>0</v>
      </c>
      <c r="J218" s="67">
        <f t="shared" si="33"/>
        <v>0</v>
      </c>
      <c r="K218" s="67">
        <f t="shared" si="33"/>
        <v>0</v>
      </c>
      <c r="L218" s="67">
        <f t="shared" si="33"/>
        <v>0</v>
      </c>
      <c r="M218" s="420"/>
      <c r="N218" s="420"/>
      <c r="O218" s="420"/>
      <c r="P218" s="411"/>
    </row>
    <row r="219" spans="2:16" s="543" customFormat="1" ht="32.25" customHeight="1" x14ac:dyDescent="0.25">
      <c r="B219" s="541"/>
      <c r="C219" s="541"/>
      <c r="D219" s="541"/>
      <c r="E219" s="542" t="str">
        <f>'6a. Seznam dokazil '!BQ232</f>
        <v/>
      </c>
      <c r="F219" s="542" t="str">
        <f>'6a. Seznam dokazil '!BR232</f>
        <v/>
      </c>
      <c r="G219" s="542" t="str">
        <f>'6a. Seznam dokazil '!BS232</f>
        <v/>
      </c>
      <c r="H219" s="542" t="str">
        <f>'6a. Seznam dokazil '!BT232</f>
        <v/>
      </c>
      <c r="I219" s="542" t="str">
        <f>'6a. Seznam dokazil '!BU232</f>
        <v/>
      </c>
      <c r="J219" s="542" t="str">
        <f>'6a. Seznam dokazil '!BV232</f>
        <v/>
      </c>
      <c r="K219" s="542" t="str">
        <f>'6a. Seznam dokazil '!BW232</f>
        <v/>
      </c>
      <c r="L219" s="542" t="str">
        <f>'6a. Seznam dokazil '!BX232</f>
        <v/>
      </c>
      <c r="M219" s="542"/>
      <c r="N219" s="542"/>
      <c r="O219" s="542"/>
    </row>
    <row r="220" spans="2:16" ht="15.75" x14ac:dyDescent="0.25">
      <c r="B220" s="420"/>
      <c r="C220" s="420"/>
      <c r="D220" s="433"/>
      <c r="E220" s="434"/>
      <c r="F220" s="434"/>
      <c r="G220" s="434"/>
      <c r="H220" s="434"/>
      <c r="I220" s="434"/>
      <c r="J220" s="434"/>
      <c r="K220" s="434"/>
      <c r="L220" s="434"/>
      <c r="M220" s="420"/>
      <c r="N220" s="420"/>
      <c r="O220" s="420"/>
      <c r="P220" s="411"/>
    </row>
    <row r="221" spans="2:16" ht="21" x14ac:dyDescent="0.25">
      <c r="B221" s="420"/>
      <c r="C221" s="445"/>
      <c r="D221" s="452" t="str">
        <f>IF(COUNTIF(PARTNER15,"?*"),PARTNER15,"Finančni načrt PARTNERJA 15")</f>
        <v>Finančni načrt PARTNERJA 15</v>
      </c>
      <c r="E221" s="420"/>
      <c r="F221" s="420"/>
      <c r="G221" s="420"/>
      <c r="H221" s="422"/>
      <c r="I221" s="422"/>
      <c r="J221" s="422"/>
      <c r="K221" s="422"/>
      <c r="L221" s="420"/>
      <c r="M221" s="420"/>
      <c r="N221" s="420"/>
      <c r="O221" s="420"/>
      <c r="P221" s="411"/>
    </row>
    <row r="222" spans="2:16" x14ac:dyDescent="0.25">
      <c r="B222" s="420"/>
      <c r="C222" s="420"/>
      <c r="D222" s="422"/>
      <c r="E222" s="422"/>
      <c r="F222" s="422"/>
      <c r="G222" s="422"/>
      <c r="H222" s="422"/>
      <c r="I222" s="422"/>
      <c r="J222" s="422"/>
      <c r="K222" s="422"/>
      <c r="L222" s="422"/>
      <c r="M222" s="420"/>
      <c r="N222" s="420"/>
      <c r="O222" s="420"/>
      <c r="P222" s="411"/>
    </row>
    <row r="223" spans="2:16" ht="15" customHeight="1" x14ac:dyDescent="0.25">
      <c r="B223" s="420"/>
      <c r="C223" s="420"/>
      <c r="D223" s="55" t="s">
        <v>108</v>
      </c>
      <c r="E223" s="1058" t="s">
        <v>32</v>
      </c>
      <c r="F223" s="1058" t="s">
        <v>109</v>
      </c>
      <c r="G223" s="1059" t="s">
        <v>110</v>
      </c>
      <c r="H223" s="1060"/>
      <c r="I223" s="1058" t="s">
        <v>111</v>
      </c>
      <c r="J223" s="1058"/>
      <c r="K223" s="1058" t="s">
        <v>112</v>
      </c>
      <c r="L223" s="1058" t="s">
        <v>113</v>
      </c>
      <c r="M223" s="420"/>
      <c r="N223" s="420"/>
      <c r="O223" s="420"/>
      <c r="P223" s="411"/>
    </row>
    <row r="224" spans="2:16" ht="30" x14ac:dyDescent="0.25">
      <c r="B224" s="420"/>
      <c r="C224" s="420"/>
      <c r="D224" s="59" t="s">
        <v>31</v>
      </c>
      <c r="E224" s="1058"/>
      <c r="F224" s="1058"/>
      <c r="G224" s="380" t="s">
        <v>114</v>
      </c>
      <c r="H224" s="380" t="s">
        <v>115</v>
      </c>
      <c r="I224" s="381" t="s">
        <v>116</v>
      </c>
      <c r="J224" s="381" t="s">
        <v>117</v>
      </c>
      <c r="K224" s="1058"/>
      <c r="L224" s="1058"/>
      <c r="M224" s="420"/>
      <c r="N224" s="420"/>
      <c r="O224" s="420"/>
      <c r="P224" s="411"/>
    </row>
    <row r="225" spans="2:16" x14ac:dyDescent="0.25">
      <c r="B225" s="420"/>
      <c r="C225" s="420"/>
      <c r="D225" s="255" t="s">
        <v>98</v>
      </c>
      <c r="E225" s="170">
        <f>'6a. Seznam dokazil '!AB237</f>
        <v>0</v>
      </c>
      <c r="F225" s="170">
        <f>'6a. Seznam dokazil '!AC237</f>
        <v>0</v>
      </c>
      <c r="G225" s="170">
        <f>'6a. Seznam dokazil '!AD237</f>
        <v>0</v>
      </c>
      <c r="H225" s="170">
        <f>'6a. Seznam dokazil '!AE237</f>
        <v>0</v>
      </c>
      <c r="I225" s="170">
        <f>'6a. Seznam dokazil '!AF237</f>
        <v>0</v>
      </c>
      <c r="J225" s="170">
        <f>'6a. Seznam dokazil '!AG237</f>
        <v>0</v>
      </c>
      <c r="K225" s="170">
        <f>'6a. Seznam dokazil '!AH237</f>
        <v>0</v>
      </c>
      <c r="L225" s="62">
        <f t="shared" ref="L225:L230" si="34">SUM(E225:K225)</f>
        <v>0</v>
      </c>
      <c r="M225" s="420"/>
      <c r="N225" s="420"/>
      <c r="O225" s="420"/>
      <c r="P225" s="411"/>
    </row>
    <row r="226" spans="2:16" ht="15" customHeight="1" x14ac:dyDescent="0.25">
      <c r="B226" s="420"/>
      <c r="C226" s="420"/>
      <c r="D226" s="255" t="s">
        <v>118</v>
      </c>
      <c r="E226" s="170">
        <f>'6a. Seznam dokazil '!AB238</f>
        <v>0</v>
      </c>
      <c r="F226" s="170">
        <f>'6a. Seznam dokazil '!AC238</f>
        <v>0</v>
      </c>
      <c r="G226" s="170">
        <f>'6a. Seznam dokazil '!AD238</f>
        <v>0</v>
      </c>
      <c r="H226" s="170">
        <f>'6a. Seznam dokazil '!AE238</f>
        <v>0</v>
      </c>
      <c r="I226" s="170">
        <f>'6a. Seznam dokazil '!AF238</f>
        <v>0</v>
      </c>
      <c r="J226" s="170">
        <f>'6a. Seznam dokazil '!AG238</f>
        <v>0</v>
      </c>
      <c r="K226" s="170">
        <f>'6a. Seznam dokazil '!AH238</f>
        <v>0</v>
      </c>
      <c r="L226" s="62">
        <f t="shared" si="34"/>
        <v>0</v>
      </c>
      <c r="M226" s="420"/>
      <c r="N226" s="420"/>
      <c r="O226" s="420"/>
      <c r="P226" s="411"/>
    </row>
    <row r="227" spans="2:16" x14ac:dyDescent="0.25">
      <c r="B227" s="420"/>
      <c r="C227" s="420"/>
      <c r="D227" s="255" t="s">
        <v>77</v>
      </c>
      <c r="E227" s="170">
        <f>'6a. Seznam dokazil '!AB239</f>
        <v>0</v>
      </c>
      <c r="F227" s="170">
        <f>'6a. Seznam dokazil '!AC239</f>
        <v>0</v>
      </c>
      <c r="G227" s="170">
        <f>'6a. Seznam dokazil '!AD239</f>
        <v>0</v>
      </c>
      <c r="H227" s="170">
        <f>'6a. Seznam dokazil '!AE239</f>
        <v>0</v>
      </c>
      <c r="I227" s="170">
        <f>'6a. Seznam dokazil '!AF239</f>
        <v>0</v>
      </c>
      <c r="J227" s="170">
        <f>'6a. Seznam dokazil '!AG239</f>
        <v>0</v>
      </c>
      <c r="K227" s="170">
        <f>'6a. Seznam dokazil '!AH239</f>
        <v>0</v>
      </c>
      <c r="L227" s="62">
        <f t="shared" si="34"/>
        <v>0</v>
      </c>
      <c r="M227" s="420"/>
      <c r="N227" s="420"/>
      <c r="O227" s="420"/>
      <c r="P227" s="411"/>
    </row>
    <row r="228" spans="2:16" x14ac:dyDescent="0.25">
      <c r="B228" s="420"/>
      <c r="C228" s="420"/>
      <c r="D228" s="255" t="s">
        <v>78</v>
      </c>
      <c r="E228" s="170">
        <f>'6a. Seznam dokazil '!AB240</f>
        <v>0</v>
      </c>
      <c r="F228" s="170">
        <f>'6a. Seznam dokazil '!AC240</f>
        <v>0</v>
      </c>
      <c r="G228" s="170">
        <f>'6a. Seznam dokazil '!AD240</f>
        <v>0</v>
      </c>
      <c r="H228" s="170">
        <f>'6a. Seznam dokazil '!AE240</f>
        <v>0</v>
      </c>
      <c r="I228" s="170">
        <f>'6a. Seznam dokazil '!AF240</f>
        <v>0</v>
      </c>
      <c r="J228" s="170">
        <f>'6a. Seznam dokazil '!AG240</f>
        <v>0</v>
      </c>
      <c r="K228" s="170">
        <f>'6a. Seznam dokazil '!AH240</f>
        <v>0</v>
      </c>
      <c r="L228" s="62">
        <f t="shared" si="34"/>
        <v>0</v>
      </c>
      <c r="M228" s="420"/>
      <c r="N228" s="420"/>
      <c r="O228" s="420"/>
      <c r="P228" s="411"/>
    </row>
    <row r="229" spans="2:16" x14ac:dyDescent="0.25">
      <c r="B229" s="420"/>
      <c r="C229" s="420"/>
      <c r="D229" s="255" t="s">
        <v>79</v>
      </c>
      <c r="E229" s="170">
        <f>'6a. Seznam dokazil '!AB241</f>
        <v>0</v>
      </c>
      <c r="F229" s="170">
        <f>'6a. Seznam dokazil '!AC241</f>
        <v>0</v>
      </c>
      <c r="G229" s="170">
        <f>'6a. Seznam dokazil '!AD241</f>
        <v>0</v>
      </c>
      <c r="H229" s="170">
        <f>'6a. Seznam dokazil '!AE241</f>
        <v>0</v>
      </c>
      <c r="I229" s="170">
        <f>'6a. Seznam dokazil '!AF241</f>
        <v>0</v>
      </c>
      <c r="J229" s="170">
        <f>'6a. Seznam dokazil '!AG241</f>
        <v>0</v>
      </c>
      <c r="K229" s="170">
        <f>'6a. Seznam dokazil '!AH241</f>
        <v>0</v>
      </c>
      <c r="L229" s="62">
        <f t="shared" si="34"/>
        <v>0</v>
      </c>
      <c r="M229" s="420"/>
      <c r="N229" s="420"/>
      <c r="O229" s="420"/>
      <c r="P229" s="411"/>
    </row>
    <row r="230" spans="2:16" x14ac:dyDescent="0.25">
      <c r="B230" s="420"/>
      <c r="C230" s="420"/>
      <c r="D230" s="255" t="s">
        <v>100</v>
      </c>
      <c r="E230" s="170">
        <f>'6a. Seznam dokazil '!AB242</f>
        <v>0</v>
      </c>
      <c r="F230" s="170">
        <f>'6a. Seznam dokazil '!AC242</f>
        <v>0</v>
      </c>
      <c r="G230" s="170">
        <f>'6a. Seznam dokazil '!AD242</f>
        <v>0</v>
      </c>
      <c r="H230" s="170">
        <f>'6a. Seznam dokazil '!AE242</f>
        <v>0</v>
      </c>
      <c r="I230" s="170">
        <f>'6a. Seznam dokazil '!AF242</f>
        <v>0</v>
      </c>
      <c r="J230" s="170">
        <f>'6a. Seznam dokazil '!AG242</f>
        <v>0</v>
      </c>
      <c r="K230" s="170">
        <f>'6a. Seznam dokazil '!AH242</f>
        <v>0</v>
      </c>
      <c r="L230" s="62">
        <f t="shared" si="34"/>
        <v>0</v>
      </c>
      <c r="M230" s="420"/>
      <c r="N230" s="420"/>
      <c r="O230" s="420"/>
      <c r="P230" s="411"/>
    </row>
    <row r="231" spans="2:16" ht="30" x14ac:dyDescent="0.25">
      <c r="B231" s="420"/>
      <c r="C231" s="420"/>
      <c r="D231" s="66" t="str">
        <f>"Skupni upravičeni stroški " &amp;D221</f>
        <v>Skupni upravičeni stroški Finančni načrt PARTNERJA 15</v>
      </c>
      <c r="E231" s="67">
        <f t="shared" ref="E231:L231" si="35">SUM(E225:E230)</f>
        <v>0</v>
      </c>
      <c r="F231" s="67">
        <f t="shared" si="35"/>
        <v>0</v>
      </c>
      <c r="G231" s="67">
        <f t="shared" si="35"/>
        <v>0</v>
      </c>
      <c r="H231" s="67">
        <f t="shared" si="35"/>
        <v>0</v>
      </c>
      <c r="I231" s="67">
        <f t="shared" si="35"/>
        <v>0</v>
      </c>
      <c r="J231" s="67">
        <f t="shared" si="35"/>
        <v>0</v>
      </c>
      <c r="K231" s="67">
        <f t="shared" si="35"/>
        <v>0</v>
      </c>
      <c r="L231" s="67">
        <f t="shared" si="35"/>
        <v>0</v>
      </c>
      <c r="M231" s="420"/>
      <c r="N231" s="420"/>
      <c r="O231" s="420"/>
      <c r="P231" s="411"/>
    </row>
    <row r="232" spans="2:16" s="543" customFormat="1" ht="32.25" customHeight="1" x14ac:dyDescent="0.25">
      <c r="B232" s="541"/>
      <c r="C232" s="541"/>
      <c r="D232" s="541"/>
      <c r="E232" s="542" t="str">
        <f>'6a. Seznam dokazil '!BQ244</f>
        <v/>
      </c>
      <c r="F232" s="542" t="str">
        <f>'6a. Seznam dokazil '!BR244</f>
        <v/>
      </c>
      <c r="G232" s="542" t="str">
        <f>'6a. Seznam dokazil '!BS244</f>
        <v/>
      </c>
      <c r="H232" s="542" t="str">
        <f>'6a. Seznam dokazil '!BT244</f>
        <v/>
      </c>
      <c r="I232" s="542" t="str">
        <f>'6a. Seznam dokazil '!BU244</f>
        <v/>
      </c>
      <c r="J232" s="542" t="str">
        <f>'6a. Seznam dokazil '!BV244</f>
        <v/>
      </c>
      <c r="K232" s="542" t="str">
        <f>'6a. Seznam dokazil '!BW244</f>
        <v/>
      </c>
      <c r="L232" s="542" t="str">
        <f>'6a. Seznam dokazil '!BX244</f>
        <v/>
      </c>
      <c r="M232" s="542"/>
      <c r="N232" s="542"/>
      <c r="O232" s="542"/>
    </row>
    <row r="233" spans="2:16" ht="15.75" x14ac:dyDescent="0.25">
      <c r="B233" s="420"/>
      <c r="C233" s="420"/>
      <c r="D233" s="433"/>
      <c r="E233" s="434"/>
      <c r="F233" s="434"/>
      <c r="G233" s="434"/>
      <c r="H233" s="434"/>
      <c r="I233" s="434"/>
      <c r="J233" s="434"/>
      <c r="K233" s="434"/>
      <c r="L233" s="434"/>
      <c r="M233" s="420"/>
      <c r="N233" s="420"/>
      <c r="O233" s="420"/>
      <c r="P233" s="411"/>
    </row>
    <row r="234" spans="2:16" x14ac:dyDescent="0.25">
      <c r="D234" s="416"/>
      <c r="P234" s="411"/>
    </row>
    <row r="237" spans="2:16" x14ac:dyDescent="0.25">
      <c r="D237" s="490"/>
    </row>
    <row r="247" s="411" customFormat="1" x14ac:dyDescent="0.25"/>
    <row r="248" s="411" customFormat="1" x14ac:dyDescent="0.25"/>
    <row r="249" s="411" customFormat="1" x14ac:dyDescent="0.25"/>
    <row r="250" s="411" customFormat="1" x14ac:dyDescent="0.25"/>
    <row r="251" s="411" customFormat="1" x14ac:dyDescent="0.25"/>
    <row r="252" s="411" customFormat="1" x14ac:dyDescent="0.25"/>
    <row r="253" s="411" customFormat="1" x14ac:dyDescent="0.25"/>
    <row r="254" s="411" customFormat="1" x14ac:dyDescent="0.25"/>
    <row r="255" s="411" customFormat="1" x14ac:dyDescent="0.25"/>
    <row r="256" s="411" customFormat="1" x14ac:dyDescent="0.25"/>
    <row r="257" s="411" customFormat="1" x14ac:dyDescent="0.25"/>
    <row r="266" s="411" customFormat="1" x14ac:dyDescent="0.25"/>
    <row r="267" s="411" customFormat="1" x14ac:dyDescent="0.25"/>
    <row r="268" s="411" customFormat="1" x14ac:dyDescent="0.25"/>
    <row r="269" s="411" customFormat="1" x14ac:dyDescent="0.25"/>
    <row r="270" s="411" customFormat="1" x14ac:dyDescent="0.25"/>
    <row r="271" s="411" customFormat="1" x14ac:dyDescent="0.25"/>
    <row r="275" s="411" customFormat="1" x14ac:dyDescent="0.25"/>
    <row r="276" s="411" customFormat="1" x14ac:dyDescent="0.25"/>
    <row r="277" s="411" customFormat="1" x14ac:dyDescent="0.25"/>
  </sheetData>
  <sheetProtection password="CDC4" sheet="1" objects="1" scenarios="1" selectLockedCells="1" selectUnlockedCells="1"/>
  <mergeCells count="139">
    <mergeCell ref="M15:M22"/>
    <mergeCell ref="E12:F12"/>
    <mergeCell ref="G12:H12"/>
    <mergeCell ref="I12:J12"/>
    <mergeCell ref="E13:F13"/>
    <mergeCell ref="G13:H13"/>
    <mergeCell ref="D14:L14"/>
    <mergeCell ref="E15:E16"/>
    <mergeCell ref="F15:F16"/>
    <mergeCell ref="G15:H15"/>
    <mergeCell ref="I15:J15"/>
    <mergeCell ref="K15:K16"/>
    <mergeCell ref="L15:L16"/>
    <mergeCell ref="D27:L27"/>
    <mergeCell ref="E28:E29"/>
    <mergeCell ref="F28:F29"/>
    <mergeCell ref="G28:H28"/>
    <mergeCell ref="I28:J28"/>
    <mergeCell ref="K28:K29"/>
    <mergeCell ref="L28:L29"/>
    <mergeCell ref="D40:L40"/>
    <mergeCell ref="E8:F8"/>
    <mergeCell ref="G8:H8"/>
    <mergeCell ref="E9:F9"/>
    <mergeCell ref="G9:H9"/>
    <mergeCell ref="E10:F10"/>
    <mergeCell ref="G10:H10"/>
    <mergeCell ref="I10:J10"/>
    <mergeCell ref="E11:F11"/>
    <mergeCell ref="G11:H11"/>
    <mergeCell ref="I11:J11"/>
    <mergeCell ref="L41:L42"/>
    <mergeCell ref="E41:E42"/>
    <mergeCell ref="F41:F42"/>
    <mergeCell ref="G41:H41"/>
    <mergeCell ref="I41:J41"/>
    <mergeCell ref="K41:K42"/>
    <mergeCell ref="D53:L53"/>
    <mergeCell ref="L54:L55"/>
    <mergeCell ref="E54:E55"/>
    <mergeCell ref="F54:F55"/>
    <mergeCell ref="G54:H54"/>
    <mergeCell ref="I54:J54"/>
    <mergeCell ref="K54:K55"/>
    <mergeCell ref="D66:L66"/>
    <mergeCell ref="L67:L68"/>
    <mergeCell ref="E67:E68"/>
    <mergeCell ref="F67:F68"/>
    <mergeCell ref="G67:H67"/>
    <mergeCell ref="I67:J67"/>
    <mergeCell ref="K67:K68"/>
    <mergeCell ref="D79:L79"/>
    <mergeCell ref="L80:L81"/>
    <mergeCell ref="E80:E81"/>
    <mergeCell ref="F80:F81"/>
    <mergeCell ref="G80:H80"/>
    <mergeCell ref="I80:J80"/>
    <mergeCell ref="K80:K81"/>
    <mergeCell ref="D92:L92"/>
    <mergeCell ref="L93:L94"/>
    <mergeCell ref="E93:E94"/>
    <mergeCell ref="F93:F94"/>
    <mergeCell ref="G93:H93"/>
    <mergeCell ref="I93:J93"/>
    <mergeCell ref="K93:K94"/>
    <mergeCell ref="D105:L105"/>
    <mergeCell ref="L106:L107"/>
    <mergeCell ref="E106:E107"/>
    <mergeCell ref="F106:F107"/>
    <mergeCell ref="G106:H106"/>
    <mergeCell ref="I106:J106"/>
    <mergeCell ref="K106:K107"/>
    <mergeCell ref="D118:L118"/>
    <mergeCell ref="L119:L120"/>
    <mergeCell ref="E119:E120"/>
    <mergeCell ref="F119:F120"/>
    <mergeCell ref="G119:H119"/>
    <mergeCell ref="I119:J119"/>
    <mergeCell ref="K119:K120"/>
    <mergeCell ref="D131:L131"/>
    <mergeCell ref="L132:L133"/>
    <mergeCell ref="E132:E133"/>
    <mergeCell ref="F132:F133"/>
    <mergeCell ref="G132:H132"/>
    <mergeCell ref="I132:J132"/>
    <mergeCell ref="K132:K133"/>
    <mergeCell ref="D144:L144"/>
    <mergeCell ref="L145:L146"/>
    <mergeCell ref="E145:E146"/>
    <mergeCell ref="F145:F146"/>
    <mergeCell ref="G145:H145"/>
    <mergeCell ref="I145:J145"/>
    <mergeCell ref="K145:K146"/>
    <mergeCell ref="D157:L157"/>
    <mergeCell ref="D168:L168"/>
    <mergeCell ref="L158:L159"/>
    <mergeCell ref="E158:E159"/>
    <mergeCell ref="F158:F159"/>
    <mergeCell ref="G158:H158"/>
    <mergeCell ref="I158:J158"/>
    <mergeCell ref="K158:K159"/>
    <mergeCell ref="D170:L170"/>
    <mergeCell ref="L171:L172"/>
    <mergeCell ref="E171:E172"/>
    <mergeCell ref="F171:F172"/>
    <mergeCell ref="G171:H171"/>
    <mergeCell ref="I171:J171"/>
    <mergeCell ref="K171:K172"/>
    <mergeCell ref="L184:L185"/>
    <mergeCell ref="E184:E185"/>
    <mergeCell ref="F184:F185"/>
    <mergeCell ref="G184:H184"/>
    <mergeCell ref="I184:J184"/>
    <mergeCell ref="K184:K185"/>
    <mergeCell ref="D183:L183"/>
    <mergeCell ref="D4:M4"/>
    <mergeCell ref="D5:M5"/>
    <mergeCell ref="D6:M6"/>
    <mergeCell ref="N15:N22"/>
    <mergeCell ref="O15:O22"/>
    <mergeCell ref="L223:L224"/>
    <mergeCell ref="E223:E224"/>
    <mergeCell ref="F223:F224"/>
    <mergeCell ref="G223:H223"/>
    <mergeCell ref="I223:J223"/>
    <mergeCell ref="K223:K224"/>
    <mergeCell ref="L197:L198"/>
    <mergeCell ref="E197:E198"/>
    <mergeCell ref="F197:F198"/>
    <mergeCell ref="G197:H197"/>
    <mergeCell ref="I197:J197"/>
    <mergeCell ref="K197:K198"/>
    <mergeCell ref="D196:L196"/>
    <mergeCell ref="L210:L211"/>
    <mergeCell ref="E210:E211"/>
    <mergeCell ref="F210:F211"/>
    <mergeCell ref="G210:H210"/>
    <mergeCell ref="I210:J210"/>
    <mergeCell ref="K210:K211"/>
  </mergeCells>
  <pageMargins left="0.7" right="0.7" top="0.75" bottom="0.75" header="0.3" footer="0.3"/>
  <pageSetup paperSize="9" scale="39" orientation="landscape" r:id="rId1"/>
  <rowBreaks count="5" manualBreakCount="5">
    <brk id="25" max="16383" man="1"/>
    <brk id="64" max="16383" man="1"/>
    <brk id="103" max="16383" man="1"/>
    <brk id="142" max="16383" man="1"/>
    <brk id="181" max="1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P277"/>
  <sheetViews>
    <sheetView view="pageBreakPreview" zoomScale="80" zoomScaleNormal="70" zoomScaleSheetLayoutView="80" workbookViewId="0">
      <selection activeCell="G18" sqref="G18"/>
    </sheetView>
  </sheetViews>
  <sheetFormatPr defaultColWidth="9.140625" defaultRowHeight="15" x14ac:dyDescent="0.25"/>
  <cols>
    <col min="1" max="2" width="9.140625" style="411"/>
    <col min="3" max="3" width="4.7109375" style="411" customWidth="1"/>
    <col min="4" max="4" width="31" style="411" customWidth="1"/>
    <col min="5" max="12" width="15.28515625" style="411" customWidth="1"/>
    <col min="13" max="13" width="17.28515625" style="411" customWidth="1"/>
    <col min="14" max="15" width="15.28515625" style="411" customWidth="1"/>
    <col min="16" max="16" width="9.140625" style="417"/>
    <col min="17" max="16384" width="9.140625" style="411"/>
  </cols>
  <sheetData>
    <row r="1" spans="2:16" ht="30" customHeight="1" x14ac:dyDescent="0.35">
      <c r="D1" s="412"/>
      <c r="E1" s="413"/>
      <c r="F1" s="413"/>
      <c r="G1" s="414"/>
      <c r="P1" s="411"/>
    </row>
    <row r="2" spans="2:16" ht="39.950000000000003" customHeight="1" x14ac:dyDescent="0.4">
      <c r="B2" s="415"/>
      <c r="D2" s="415"/>
      <c r="E2" s="414"/>
      <c r="F2" s="414"/>
      <c r="G2" s="414"/>
      <c r="P2" s="411"/>
    </row>
    <row r="3" spans="2:16" ht="39.950000000000003" customHeight="1" x14ac:dyDescent="0.4">
      <c r="B3" s="415"/>
      <c r="D3" s="415"/>
      <c r="E3" s="414"/>
      <c r="F3" s="414"/>
      <c r="G3" s="414"/>
      <c r="P3" s="411"/>
    </row>
    <row r="4" spans="2:16" ht="39.950000000000003" customHeight="1" x14ac:dyDescent="0.4">
      <c r="B4" s="415"/>
      <c r="C4" s="420"/>
      <c r="D4" s="1168" t="s">
        <v>319</v>
      </c>
      <c r="E4" s="1169"/>
      <c r="F4" s="1169"/>
      <c r="G4" s="1169"/>
      <c r="H4" s="1169"/>
      <c r="I4" s="1169"/>
      <c r="J4" s="1169"/>
      <c r="K4" s="1169"/>
      <c r="L4" s="1169"/>
      <c r="M4" s="1169"/>
      <c r="N4" s="1169"/>
      <c r="O4" s="420"/>
      <c r="P4" s="420"/>
    </row>
    <row r="5" spans="2:16" ht="36.75" customHeight="1" x14ac:dyDescent="0.4">
      <c r="B5" s="415"/>
      <c r="C5" s="420"/>
      <c r="D5" s="1157" t="s">
        <v>245</v>
      </c>
      <c r="E5" s="1170"/>
      <c r="F5" s="1170"/>
      <c r="G5" s="1170"/>
      <c r="H5" s="1170"/>
      <c r="I5" s="1170"/>
      <c r="J5" s="1170"/>
      <c r="K5" s="1170"/>
      <c r="L5" s="1170"/>
      <c r="M5" s="1170"/>
      <c r="N5" s="1170"/>
      <c r="O5" s="420"/>
      <c r="P5" s="420"/>
    </row>
    <row r="6" spans="2:16" ht="33" customHeight="1" x14ac:dyDescent="0.4">
      <c r="B6" s="415"/>
      <c r="C6" s="420"/>
      <c r="D6" s="1157" t="s">
        <v>427</v>
      </c>
      <c r="E6" s="1170"/>
      <c r="F6" s="1170"/>
      <c r="G6" s="1170"/>
      <c r="H6" s="1170"/>
      <c r="I6" s="1170"/>
      <c r="J6" s="1170"/>
      <c r="K6" s="1170"/>
      <c r="L6" s="1170"/>
      <c r="M6" s="1170"/>
      <c r="N6" s="1170"/>
      <c r="O6" s="420"/>
      <c r="P6" s="420"/>
    </row>
    <row r="7" spans="2:16" ht="35.25" customHeight="1" x14ac:dyDescent="0.25">
      <c r="C7" s="420"/>
      <c r="D7" s="421" t="str">
        <f>IF(COUNTIF(AKRONIM,"?*"),AKRONIM,"AKRONIM PROJEKTA")</f>
        <v>AKRONIM PROJEKTA</v>
      </c>
      <c r="E7" s="420"/>
      <c r="F7" s="420"/>
      <c r="G7" s="420"/>
      <c r="H7" s="422"/>
      <c r="I7" s="422"/>
      <c r="J7" s="422"/>
      <c r="K7" s="422"/>
      <c r="L7" s="420"/>
      <c r="M7" s="420"/>
      <c r="N7" s="420"/>
      <c r="O7" s="420"/>
      <c r="P7" s="420"/>
    </row>
    <row r="8" spans="2:16" ht="35.25" customHeight="1" x14ac:dyDescent="0.25">
      <c r="C8" s="423"/>
      <c r="D8" s="203" t="s">
        <v>101</v>
      </c>
      <c r="E8" s="1161" t="s">
        <v>89</v>
      </c>
      <c r="F8" s="1161"/>
      <c r="G8" s="1161" t="s">
        <v>102</v>
      </c>
      <c r="H8" s="1161"/>
      <c r="I8" s="424"/>
      <c r="J8" s="424"/>
      <c r="K8" s="424"/>
      <c r="L8" s="425"/>
      <c r="M8" s="425"/>
      <c r="N8" s="425"/>
      <c r="O8" s="425"/>
      <c r="P8" s="420"/>
    </row>
    <row r="9" spans="2:16" ht="24.95" customHeight="1" x14ac:dyDescent="0.25">
      <c r="C9" s="423"/>
      <c r="D9" s="205" t="s">
        <v>103</v>
      </c>
      <c r="E9" s="1162" t="str">
        <f>IFERROR('8a. Pretekli potrjeni izdatki'!E9+'8b. Tekoči potrjeni izdatki'!E9,"")</f>
        <v/>
      </c>
      <c r="F9" s="1162"/>
      <c r="G9" s="1131" t="str">
        <f>IFERROR(+E9/E13,"")</f>
        <v/>
      </c>
      <c r="H9" s="1132"/>
      <c r="I9" s="426"/>
      <c r="J9" s="424"/>
      <c r="K9" s="424"/>
      <c r="L9" s="425"/>
      <c r="M9" s="425"/>
      <c r="N9" s="425"/>
      <c r="O9" s="425"/>
      <c r="P9" s="420"/>
    </row>
    <row r="10" spans="2:16" ht="23.25" customHeight="1" x14ac:dyDescent="0.25">
      <c r="C10" s="423"/>
      <c r="D10" s="205" t="s">
        <v>104</v>
      </c>
      <c r="E10" s="1162" t="str">
        <f>IFERROR('8a. Pretekli potrjeni izdatki'!E10+'8b. Tekoči potrjeni izdatki'!E10,"")</f>
        <v/>
      </c>
      <c r="F10" s="1162"/>
      <c r="G10" s="1131" t="str">
        <f>IFERROR(E10/E13,"")</f>
        <v/>
      </c>
      <c r="H10" s="1132"/>
      <c r="I10" s="1161" t="s">
        <v>105</v>
      </c>
      <c r="J10" s="1161"/>
      <c r="K10" s="424"/>
      <c r="L10" s="425"/>
      <c r="M10" s="425"/>
      <c r="N10" s="425"/>
      <c r="O10" s="425"/>
      <c r="P10" s="420"/>
    </row>
    <row r="11" spans="2:16" x14ac:dyDescent="0.25">
      <c r="C11" s="423"/>
      <c r="D11" s="205" t="s">
        <v>106</v>
      </c>
      <c r="E11" s="1162" t="str">
        <f>IFERROR('8a. Pretekli potrjeni izdatki'!E11+'8b. Tekoči potrjeni izdatki'!E11,"")</f>
        <v/>
      </c>
      <c r="F11" s="1162"/>
      <c r="G11" s="1129" t="str">
        <f>+IFERROR(E11/E13,"")</f>
        <v/>
      </c>
      <c r="H11" s="1130"/>
      <c r="I11" s="1131" t="str">
        <f>IFERROR(E11/E10,"")</f>
        <v/>
      </c>
      <c r="J11" s="1132"/>
      <c r="K11" s="424"/>
      <c r="L11" s="425"/>
      <c r="M11" s="443"/>
      <c r="N11" s="425"/>
      <c r="O11" s="425"/>
      <c r="P11" s="420"/>
    </row>
    <row r="12" spans="2:16" ht="20.100000000000001" customHeight="1" x14ac:dyDescent="0.25">
      <c r="C12" s="423"/>
      <c r="D12" s="205" t="s">
        <v>247</v>
      </c>
      <c r="E12" s="1162">
        <f>IFERROR('8a. Pretekli potrjeni izdatki'!E12+'8b. Tekoči potrjeni izdatki'!E12,"")</f>
        <v>0</v>
      </c>
      <c r="F12" s="1162"/>
      <c r="G12" s="1129" t="str">
        <f>IFERROR(E12/E13,"")</f>
        <v/>
      </c>
      <c r="H12" s="1130"/>
      <c r="I12" s="1133" t="str">
        <f>IFERROR(E12/E10,"")</f>
        <v/>
      </c>
      <c r="J12" s="1134"/>
      <c r="K12" s="424"/>
      <c r="L12" s="425"/>
      <c r="M12" s="425"/>
      <c r="N12" s="425"/>
      <c r="O12" s="425"/>
      <c r="P12" s="420"/>
    </row>
    <row r="13" spans="2:16" ht="28.5" customHeight="1" x14ac:dyDescent="0.25">
      <c r="C13" s="423"/>
      <c r="D13" s="253" t="s">
        <v>120</v>
      </c>
      <c r="E13" s="1162" t="str">
        <f>IFERROR('8a. Pretekli potrjeni izdatki'!E13+'8b. Tekoči potrjeni izdatki'!E13,"")</f>
        <v/>
      </c>
      <c r="F13" s="1162"/>
      <c r="G13" s="1131" t="str">
        <f>IFERROR(G10+G9,"")</f>
        <v/>
      </c>
      <c r="H13" s="1132"/>
      <c r="I13" s="425"/>
      <c r="J13" s="425"/>
      <c r="K13" s="424"/>
      <c r="L13" s="425"/>
      <c r="M13" s="425"/>
      <c r="N13" s="425"/>
      <c r="O13" s="425"/>
      <c r="P13" s="420"/>
    </row>
    <row r="14" spans="2:16" ht="20.100000000000001" customHeight="1" x14ac:dyDescent="0.25">
      <c r="C14" s="420"/>
      <c r="D14" s="1117"/>
      <c r="E14" s="1118"/>
      <c r="F14" s="1118"/>
      <c r="G14" s="1118"/>
      <c r="H14" s="1118"/>
      <c r="I14" s="1118"/>
      <c r="J14" s="1118"/>
      <c r="K14" s="1118"/>
      <c r="L14" s="1118"/>
      <c r="M14" s="434"/>
      <c r="N14" s="420"/>
      <c r="O14" s="420"/>
      <c r="P14" s="420"/>
    </row>
    <row r="15" spans="2:16" ht="28.5" customHeight="1" x14ac:dyDescent="0.25">
      <c r="C15" s="420"/>
      <c r="D15" s="55" t="s">
        <v>108</v>
      </c>
      <c r="E15" s="1058" t="s">
        <v>32</v>
      </c>
      <c r="F15" s="1058" t="s">
        <v>109</v>
      </c>
      <c r="G15" s="1059" t="s">
        <v>110</v>
      </c>
      <c r="H15" s="1060"/>
      <c r="I15" s="1058" t="s">
        <v>111</v>
      </c>
      <c r="J15" s="1058"/>
      <c r="K15" s="1058" t="s">
        <v>216</v>
      </c>
      <c r="L15" s="1083" t="s">
        <v>175</v>
      </c>
      <c r="M15" s="1083" t="s">
        <v>174</v>
      </c>
      <c r="N15" s="1083" t="s">
        <v>386</v>
      </c>
      <c r="O15" s="1083" t="s">
        <v>208</v>
      </c>
      <c r="P15" s="444"/>
    </row>
    <row r="16" spans="2:16" ht="28.5" customHeight="1" x14ac:dyDescent="0.25">
      <c r="C16" s="420"/>
      <c r="D16" s="59" t="s">
        <v>31</v>
      </c>
      <c r="E16" s="1058"/>
      <c r="F16" s="1058"/>
      <c r="G16" s="380" t="s">
        <v>114</v>
      </c>
      <c r="H16" s="380" t="s">
        <v>115</v>
      </c>
      <c r="I16" s="381" t="s">
        <v>116</v>
      </c>
      <c r="J16" s="381" t="s">
        <v>117</v>
      </c>
      <c r="K16" s="1058"/>
      <c r="L16" s="1084"/>
      <c r="M16" s="1095"/>
      <c r="N16" s="1095"/>
      <c r="O16" s="1095"/>
      <c r="P16" s="420"/>
    </row>
    <row r="17" spans="3:16" ht="28.5" customHeight="1" x14ac:dyDescent="0.25">
      <c r="C17" s="420"/>
      <c r="D17" s="254" t="s">
        <v>98</v>
      </c>
      <c r="E17" s="170">
        <f>+E30+E43+E56+E69+E82+E95+E108+E121+E134+E147+E160+E173+E186+E199+E212+E225</f>
        <v>0</v>
      </c>
      <c r="F17" s="170">
        <f t="shared" ref="E17:J22" si="0">+F30+F43+F56+F69+F82+F95+F108+F121+F134+F147+F160+F173+F186+F199+F212+F225</f>
        <v>0</v>
      </c>
      <c r="G17" s="170">
        <f t="shared" si="0"/>
        <v>0</v>
      </c>
      <c r="H17" s="170">
        <f t="shared" si="0"/>
        <v>0</v>
      </c>
      <c r="I17" s="170">
        <f t="shared" si="0"/>
        <v>0</v>
      </c>
      <c r="J17" s="170">
        <f t="shared" si="0"/>
        <v>0</v>
      </c>
      <c r="K17" s="170">
        <f t="shared" ref="K17:K23" si="1">+J17+I17+H17+G17+F17+E17</f>
        <v>0</v>
      </c>
      <c r="L17" s="170">
        <f t="shared" ref="L17:L22" si="2">+K30+K43+K56+K69+K82+K95+K108+K121+K134+K147+K160+K173+K186+K199+K212+K225</f>
        <v>0</v>
      </c>
      <c r="M17" s="1159"/>
      <c r="N17" s="1159"/>
      <c r="O17" s="1159"/>
      <c r="P17" s="420"/>
    </row>
    <row r="18" spans="3:16" ht="28.5" customHeight="1" x14ac:dyDescent="0.25">
      <c r="C18" s="420"/>
      <c r="D18" s="254" t="s">
        <v>99</v>
      </c>
      <c r="E18" s="170">
        <f t="shared" si="0"/>
        <v>0</v>
      </c>
      <c r="F18" s="170">
        <f>+F31+F44+F57+F70+F83+F96+F109+F122+F135+F148+F161+F174+F187+F200+F213+F226</f>
        <v>0</v>
      </c>
      <c r="G18" s="170">
        <f t="shared" si="0"/>
        <v>0</v>
      </c>
      <c r="H18" s="170">
        <f t="shared" si="0"/>
        <v>0</v>
      </c>
      <c r="I18" s="170">
        <f t="shared" si="0"/>
        <v>0</v>
      </c>
      <c r="J18" s="170">
        <f t="shared" si="0"/>
        <v>0</v>
      </c>
      <c r="K18" s="170">
        <f t="shared" si="1"/>
        <v>0</v>
      </c>
      <c r="L18" s="170">
        <f t="shared" si="2"/>
        <v>0</v>
      </c>
      <c r="M18" s="1159"/>
      <c r="N18" s="1159"/>
      <c r="O18" s="1159"/>
      <c r="P18" s="420"/>
    </row>
    <row r="19" spans="3:16" ht="28.5" customHeight="1" x14ac:dyDescent="0.25">
      <c r="C19" s="420"/>
      <c r="D19" s="254" t="s">
        <v>77</v>
      </c>
      <c r="E19" s="170">
        <f t="shared" si="0"/>
        <v>0</v>
      </c>
      <c r="F19" s="170">
        <f t="shared" si="0"/>
        <v>0</v>
      </c>
      <c r="G19" s="170">
        <f t="shared" si="0"/>
        <v>0</v>
      </c>
      <c r="H19" s="170">
        <f t="shared" si="0"/>
        <v>0</v>
      </c>
      <c r="I19" s="170">
        <f t="shared" si="0"/>
        <v>0</v>
      </c>
      <c r="J19" s="170">
        <f t="shared" si="0"/>
        <v>0</v>
      </c>
      <c r="K19" s="170">
        <f t="shared" si="1"/>
        <v>0</v>
      </c>
      <c r="L19" s="170">
        <f t="shared" si="2"/>
        <v>0</v>
      </c>
      <c r="M19" s="1159"/>
      <c r="N19" s="1159"/>
      <c r="O19" s="1159"/>
      <c r="P19" s="420"/>
    </row>
    <row r="20" spans="3:16" ht="28.5" customHeight="1" x14ac:dyDescent="0.25">
      <c r="C20" s="420"/>
      <c r="D20" s="254" t="s">
        <v>78</v>
      </c>
      <c r="E20" s="170">
        <f t="shared" si="0"/>
        <v>0</v>
      </c>
      <c r="F20" s="170">
        <f t="shared" si="0"/>
        <v>0</v>
      </c>
      <c r="G20" s="170">
        <f t="shared" si="0"/>
        <v>0</v>
      </c>
      <c r="H20" s="170">
        <f t="shared" si="0"/>
        <v>0</v>
      </c>
      <c r="I20" s="170">
        <f t="shared" si="0"/>
        <v>0</v>
      </c>
      <c r="J20" s="170">
        <f t="shared" si="0"/>
        <v>0</v>
      </c>
      <c r="K20" s="170">
        <f t="shared" si="1"/>
        <v>0</v>
      </c>
      <c r="L20" s="170">
        <f t="shared" si="2"/>
        <v>0</v>
      </c>
      <c r="M20" s="1159"/>
      <c r="N20" s="1159"/>
      <c r="O20" s="1159"/>
      <c r="P20" s="420"/>
    </row>
    <row r="21" spans="3:16" ht="28.5" customHeight="1" x14ac:dyDescent="0.25">
      <c r="C21" s="420"/>
      <c r="D21" s="254" t="s">
        <v>79</v>
      </c>
      <c r="E21" s="170">
        <f t="shared" si="0"/>
        <v>0</v>
      </c>
      <c r="F21" s="170">
        <f t="shared" si="0"/>
        <v>0</v>
      </c>
      <c r="G21" s="170">
        <f t="shared" si="0"/>
        <v>0</v>
      </c>
      <c r="H21" s="170">
        <f t="shared" si="0"/>
        <v>0</v>
      </c>
      <c r="I21" s="170">
        <f t="shared" si="0"/>
        <v>0</v>
      </c>
      <c r="J21" s="170">
        <f t="shared" si="0"/>
        <v>0</v>
      </c>
      <c r="K21" s="170">
        <f t="shared" si="1"/>
        <v>0</v>
      </c>
      <c r="L21" s="170">
        <f t="shared" si="2"/>
        <v>0</v>
      </c>
      <c r="M21" s="1159"/>
      <c r="N21" s="1159"/>
      <c r="O21" s="1159"/>
      <c r="P21" s="420"/>
    </row>
    <row r="22" spans="3:16" ht="28.5" customHeight="1" x14ac:dyDescent="0.25">
      <c r="C22" s="420"/>
      <c r="D22" s="254" t="s">
        <v>100</v>
      </c>
      <c r="E22" s="170">
        <f t="shared" si="0"/>
        <v>0</v>
      </c>
      <c r="F22" s="170">
        <f t="shared" si="0"/>
        <v>0</v>
      </c>
      <c r="G22" s="170">
        <f t="shared" si="0"/>
        <v>0</v>
      </c>
      <c r="H22" s="170">
        <f t="shared" si="0"/>
        <v>0</v>
      </c>
      <c r="I22" s="170">
        <f t="shared" si="0"/>
        <v>0</v>
      </c>
      <c r="J22" s="170">
        <f t="shared" si="0"/>
        <v>0</v>
      </c>
      <c r="K22" s="170">
        <f t="shared" si="1"/>
        <v>0</v>
      </c>
      <c r="L22" s="170">
        <f t="shared" si="2"/>
        <v>0</v>
      </c>
      <c r="M22" s="1160"/>
      <c r="N22" s="1160"/>
      <c r="O22" s="1160"/>
      <c r="P22" s="420"/>
    </row>
    <row r="23" spans="3:16" ht="28.5" customHeight="1" x14ac:dyDescent="0.25">
      <c r="C23" s="420"/>
      <c r="D23" s="66" t="str">
        <f>"Skupni upravičeni stroški "&amp;D7</f>
        <v>Skupni upravičeni stroški AKRONIM PROJEKTA</v>
      </c>
      <c r="E23" s="67">
        <f>'8a. Pretekli potrjeni izdatki'!E23+'8b. Tekoči potrjeni izdatki'!E23</f>
        <v>0</v>
      </c>
      <c r="F23" s="67">
        <f>'8a. Pretekli potrjeni izdatki'!F23+'8b. Tekoči potrjeni izdatki'!F23</f>
        <v>0</v>
      </c>
      <c r="G23" s="67">
        <f>'8a. Pretekli potrjeni izdatki'!G23+'8b. Tekoči potrjeni izdatki'!G23</f>
        <v>0</v>
      </c>
      <c r="H23" s="67">
        <f>'8a. Pretekli potrjeni izdatki'!H23+'8b. Tekoči potrjeni izdatki'!H23</f>
        <v>0</v>
      </c>
      <c r="I23" s="67">
        <f>'8a. Pretekli potrjeni izdatki'!I23+'8b. Tekoči potrjeni izdatki'!I23</f>
        <v>0</v>
      </c>
      <c r="J23" s="67">
        <f>'8a. Pretekli potrjeni izdatki'!J23+'8b. Tekoči potrjeni izdatki'!J23</f>
        <v>0</v>
      </c>
      <c r="K23" s="67">
        <f t="shared" si="1"/>
        <v>0</v>
      </c>
      <c r="L23" s="67">
        <f>'8a. Pretekli potrjeni izdatki'!L23+'8b. Tekoči potrjeni izdatki'!L23</f>
        <v>0</v>
      </c>
      <c r="M23" s="67">
        <f>+'8a. Pretekli potrjeni izdatki'!M23+'8b. Tekoči potrjeni izdatki'!M23</f>
        <v>0</v>
      </c>
      <c r="N23" s="67">
        <f>+M23+K23</f>
        <v>0</v>
      </c>
      <c r="O23" s="67">
        <f>'6a. Seznam dokazil '!AB282</f>
        <v>0</v>
      </c>
      <c r="P23" s="420"/>
    </row>
    <row r="24" spans="3:16" ht="28.5" customHeight="1" x14ac:dyDescent="0.25">
      <c r="C24" s="420"/>
      <c r="D24" s="1117"/>
      <c r="E24" s="1118"/>
      <c r="F24" s="1118"/>
      <c r="G24" s="1118"/>
      <c r="H24" s="1118"/>
      <c r="I24" s="1118"/>
      <c r="J24" s="1118"/>
      <c r="K24" s="1118"/>
      <c r="L24" s="1118"/>
      <c r="M24" s="420"/>
      <c r="N24" s="420"/>
      <c r="O24" s="420"/>
      <c r="P24" s="420"/>
    </row>
    <row r="25" spans="3:16" ht="28.5" customHeight="1" x14ac:dyDescent="0.25">
      <c r="C25" s="420"/>
      <c r="D25" s="433"/>
      <c r="E25" s="434"/>
      <c r="F25" s="434"/>
      <c r="G25" s="434"/>
      <c r="H25" s="434"/>
      <c r="I25" s="434"/>
      <c r="J25" s="434"/>
      <c r="K25" s="434"/>
      <c r="L25" s="434"/>
      <c r="M25" s="420"/>
      <c r="N25" s="420"/>
      <c r="O25" s="420"/>
      <c r="P25" s="420"/>
    </row>
    <row r="26" spans="3:16" ht="28.5" customHeight="1" x14ac:dyDescent="0.25">
      <c r="C26" s="445"/>
      <c r="D26" s="421" t="str">
        <f>IF(COUNTIF(NOCILEC,"?*"),NOCILEC,"NOSILEC PROJEKTA")</f>
        <v>NOSILEC PROJEKTA</v>
      </c>
      <c r="E26" s="420"/>
      <c r="F26" s="420"/>
      <c r="G26" s="420"/>
      <c r="H26" s="422"/>
      <c r="I26" s="422"/>
      <c r="J26" s="422"/>
      <c r="K26" s="422"/>
      <c r="L26" s="420"/>
      <c r="M26" s="420"/>
      <c r="N26" s="420"/>
      <c r="O26" s="420"/>
      <c r="P26" s="420"/>
    </row>
    <row r="27" spans="3:16" ht="28.5" customHeight="1" x14ac:dyDescent="0.25">
      <c r="C27" s="420"/>
      <c r="D27" s="1117"/>
      <c r="E27" s="1118"/>
      <c r="F27" s="1118"/>
      <c r="G27" s="1118"/>
      <c r="H27" s="1118"/>
      <c r="I27" s="1118"/>
      <c r="J27" s="1118"/>
      <c r="K27" s="1118"/>
      <c r="L27" s="1118"/>
      <c r="M27" s="420"/>
      <c r="N27" s="420"/>
      <c r="O27" s="420"/>
      <c r="P27" s="420"/>
    </row>
    <row r="28" spans="3:16" ht="28.5" customHeight="1" x14ac:dyDescent="0.25">
      <c r="C28" s="420"/>
      <c r="D28" s="55" t="s">
        <v>108</v>
      </c>
      <c r="E28" s="1058" t="s">
        <v>32</v>
      </c>
      <c r="F28" s="1058" t="s">
        <v>109</v>
      </c>
      <c r="G28" s="1059" t="s">
        <v>110</v>
      </c>
      <c r="H28" s="1060"/>
      <c r="I28" s="1058" t="s">
        <v>111</v>
      </c>
      <c r="J28" s="1058"/>
      <c r="K28" s="1058" t="s">
        <v>112</v>
      </c>
      <c r="L28" s="1058" t="s">
        <v>113</v>
      </c>
      <c r="M28" s="420"/>
      <c r="N28" s="420"/>
      <c r="O28" s="420"/>
      <c r="P28" s="420"/>
    </row>
    <row r="29" spans="3:16" ht="28.5" customHeight="1" x14ac:dyDescent="0.25">
      <c r="C29" s="420"/>
      <c r="D29" s="59" t="s">
        <v>31</v>
      </c>
      <c r="E29" s="1058"/>
      <c r="F29" s="1058"/>
      <c r="G29" s="380" t="s">
        <v>114</v>
      </c>
      <c r="H29" s="380" t="s">
        <v>115</v>
      </c>
      <c r="I29" s="381" t="s">
        <v>116</v>
      </c>
      <c r="J29" s="381" t="s">
        <v>117</v>
      </c>
      <c r="K29" s="1058"/>
      <c r="L29" s="1058"/>
      <c r="M29" s="420"/>
      <c r="N29" s="420"/>
      <c r="O29" s="420"/>
      <c r="P29" s="420"/>
    </row>
    <row r="30" spans="3:16" ht="28.5" customHeight="1" x14ac:dyDescent="0.25">
      <c r="C30" s="420"/>
      <c r="D30" s="254" t="s">
        <v>98</v>
      </c>
      <c r="E30" s="170">
        <f>+'8a. Pretekli potrjeni izdatki'!E30+'8b. Tekoči potrjeni izdatki'!E30</f>
        <v>0</v>
      </c>
      <c r="F30" s="170">
        <f>+'8a. Pretekli potrjeni izdatki'!F30+'8b. Tekoči potrjeni izdatki'!F30</f>
        <v>0</v>
      </c>
      <c r="G30" s="170">
        <f>+'8a. Pretekli potrjeni izdatki'!G30+'8b. Tekoči potrjeni izdatki'!G30</f>
        <v>0</v>
      </c>
      <c r="H30" s="170">
        <f>+'8a. Pretekli potrjeni izdatki'!H30+'8b. Tekoči potrjeni izdatki'!H30</f>
        <v>0</v>
      </c>
      <c r="I30" s="170">
        <f>+'8a. Pretekli potrjeni izdatki'!I30+'8b. Tekoči potrjeni izdatki'!I30</f>
        <v>0</v>
      </c>
      <c r="J30" s="170">
        <f>+'8a. Pretekli potrjeni izdatki'!J30+'8b. Tekoči potrjeni izdatki'!J30</f>
        <v>0</v>
      </c>
      <c r="K30" s="170">
        <f>+'8a. Pretekli potrjeni izdatki'!K30+'8b. Tekoči potrjeni izdatki'!K30</f>
        <v>0</v>
      </c>
      <c r="L30" s="62">
        <f>SUM(E30:K30)</f>
        <v>0</v>
      </c>
      <c r="M30" s="420"/>
      <c r="N30" s="420"/>
      <c r="O30" s="420"/>
      <c r="P30" s="420"/>
    </row>
    <row r="31" spans="3:16" ht="28.5" customHeight="1" x14ac:dyDescent="0.25">
      <c r="C31" s="420"/>
      <c r="D31" s="254" t="s">
        <v>99</v>
      </c>
      <c r="E31" s="170">
        <f>+'8a. Pretekli potrjeni izdatki'!E31+'8b. Tekoči potrjeni izdatki'!E31</f>
        <v>0</v>
      </c>
      <c r="F31" s="170">
        <f>+'8a. Pretekli potrjeni izdatki'!F31+'8b. Tekoči potrjeni izdatki'!F31</f>
        <v>0</v>
      </c>
      <c r="G31" s="170">
        <f>+'8a. Pretekli potrjeni izdatki'!G31+'8b. Tekoči potrjeni izdatki'!G31</f>
        <v>0</v>
      </c>
      <c r="H31" s="170">
        <f>+'8a. Pretekli potrjeni izdatki'!H31+'8b. Tekoči potrjeni izdatki'!H31</f>
        <v>0</v>
      </c>
      <c r="I31" s="170">
        <f>+'8a. Pretekli potrjeni izdatki'!I31+'8b. Tekoči potrjeni izdatki'!I31</f>
        <v>0</v>
      </c>
      <c r="J31" s="170">
        <f>+'8a. Pretekli potrjeni izdatki'!J31+'8b. Tekoči potrjeni izdatki'!J31</f>
        <v>0</v>
      </c>
      <c r="K31" s="170">
        <f>+'8a. Pretekli potrjeni izdatki'!K31+'8b. Tekoči potrjeni izdatki'!K31</f>
        <v>0</v>
      </c>
      <c r="L31" s="62">
        <f t="shared" ref="L31:L35" si="3">SUM(E31:K31)</f>
        <v>0</v>
      </c>
      <c r="M31" s="420"/>
      <c r="N31" s="420"/>
      <c r="O31" s="420"/>
      <c r="P31" s="420"/>
    </row>
    <row r="32" spans="3:16" ht="28.5" customHeight="1" x14ac:dyDescent="0.25">
      <c r="C32" s="420"/>
      <c r="D32" s="254" t="s">
        <v>77</v>
      </c>
      <c r="E32" s="170">
        <f>+'8a. Pretekli potrjeni izdatki'!E32+'8b. Tekoči potrjeni izdatki'!E32</f>
        <v>0</v>
      </c>
      <c r="F32" s="170">
        <f>+'8a. Pretekli potrjeni izdatki'!F32+'8b. Tekoči potrjeni izdatki'!F32</f>
        <v>0</v>
      </c>
      <c r="G32" s="170">
        <f>+'8a. Pretekli potrjeni izdatki'!G32+'8b. Tekoči potrjeni izdatki'!G32</f>
        <v>0</v>
      </c>
      <c r="H32" s="170">
        <f>+'8a. Pretekli potrjeni izdatki'!H32+'8b. Tekoči potrjeni izdatki'!H32</f>
        <v>0</v>
      </c>
      <c r="I32" s="170">
        <f>+'8a. Pretekli potrjeni izdatki'!I32+'8b. Tekoči potrjeni izdatki'!I32</f>
        <v>0</v>
      </c>
      <c r="J32" s="170">
        <f>+'8a. Pretekli potrjeni izdatki'!J32+'8b. Tekoči potrjeni izdatki'!J32</f>
        <v>0</v>
      </c>
      <c r="K32" s="170">
        <f>+'8a. Pretekli potrjeni izdatki'!K32+'8b. Tekoči potrjeni izdatki'!K32</f>
        <v>0</v>
      </c>
      <c r="L32" s="62">
        <f t="shared" si="3"/>
        <v>0</v>
      </c>
      <c r="M32" s="420"/>
      <c r="N32" s="420"/>
      <c r="O32" s="420"/>
      <c r="P32" s="420"/>
    </row>
    <row r="33" spans="3:16" ht="28.5" customHeight="1" x14ac:dyDescent="0.25">
      <c r="C33" s="420"/>
      <c r="D33" s="254" t="s">
        <v>78</v>
      </c>
      <c r="E33" s="170">
        <f>+'8a. Pretekli potrjeni izdatki'!E33+'8b. Tekoči potrjeni izdatki'!E33</f>
        <v>0</v>
      </c>
      <c r="F33" s="170">
        <f>+'8a. Pretekli potrjeni izdatki'!F33+'8b. Tekoči potrjeni izdatki'!F33</f>
        <v>0</v>
      </c>
      <c r="G33" s="170">
        <f>+'8a. Pretekli potrjeni izdatki'!G33+'8b. Tekoči potrjeni izdatki'!G33</f>
        <v>0</v>
      </c>
      <c r="H33" s="170">
        <f>+'8a. Pretekli potrjeni izdatki'!H33+'8b. Tekoči potrjeni izdatki'!H33</f>
        <v>0</v>
      </c>
      <c r="I33" s="170">
        <f>+'8a. Pretekli potrjeni izdatki'!I33+'8b. Tekoči potrjeni izdatki'!I33</f>
        <v>0</v>
      </c>
      <c r="J33" s="170">
        <f>+'8a. Pretekli potrjeni izdatki'!J33+'8b. Tekoči potrjeni izdatki'!J33</f>
        <v>0</v>
      </c>
      <c r="K33" s="170">
        <f>+'8a. Pretekli potrjeni izdatki'!K33+'8b. Tekoči potrjeni izdatki'!K33</f>
        <v>0</v>
      </c>
      <c r="L33" s="62">
        <f t="shared" si="3"/>
        <v>0</v>
      </c>
      <c r="M33" s="420"/>
      <c r="N33" s="420"/>
      <c r="O33" s="420"/>
      <c r="P33" s="420"/>
    </row>
    <row r="34" spans="3:16" ht="28.5" customHeight="1" x14ac:dyDescent="0.25">
      <c r="C34" s="420"/>
      <c r="D34" s="254" t="s">
        <v>79</v>
      </c>
      <c r="E34" s="170">
        <f>+'8a. Pretekli potrjeni izdatki'!E34+'8b. Tekoči potrjeni izdatki'!E34</f>
        <v>0</v>
      </c>
      <c r="F34" s="170">
        <f>+'8a. Pretekli potrjeni izdatki'!F34+'8b. Tekoči potrjeni izdatki'!F34</f>
        <v>0</v>
      </c>
      <c r="G34" s="170">
        <f>+'8a. Pretekli potrjeni izdatki'!G34+'8b. Tekoči potrjeni izdatki'!G34</f>
        <v>0</v>
      </c>
      <c r="H34" s="170">
        <f>+'8a. Pretekli potrjeni izdatki'!H34+'8b. Tekoči potrjeni izdatki'!H34</f>
        <v>0</v>
      </c>
      <c r="I34" s="170">
        <f>+'8a. Pretekli potrjeni izdatki'!I34+'8b. Tekoči potrjeni izdatki'!I34</f>
        <v>0</v>
      </c>
      <c r="J34" s="170">
        <f>+'8a. Pretekli potrjeni izdatki'!J34+'8b. Tekoči potrjeni izdatki'!J34</f>
        <v>0</v>
      </c>
      <c r="K34" s="170">
        <f>+'8a. Pretekli potrjeni izdatki'!K34+'8b. Tekoči potrjeni izdatki'!K34</f>
        <v>0</v>
      </c>
      <c r="L34" s="62">
        <f t="shared" si="3"/>
        <v>0</v>
      </c>
      <c r="M34" s="420"/>
      <c r="N34" s="420"/>
      <c r="O34" s="420"/>
      <c r="P34" s="420"/>
    </row>
    <row r="35" spans="3:16" ht="28.5" customHeight="1" x14ac:dyDescent="0.25">
      <c r="C35" s="420"/>
      <c r="D35" s="254" t="s">
        <v>100</v>
      </c>
      <c r="E35" s="170">
        <f>+'8a. Pretekli potrjeni izdatki'!E35+'8b. Tekoči potrjeni izdatki'!E35</f>
        <v>0</v>
      </c>
      <c r="F35" s="170">
        <f>+'8a. Pretekli potrjeni izdatki'!F35+'8b. Tekoči potrjeni izdatki'!F35</f>
        <v>0</v>
      </c>
      <c r="G35" s="170">
        <f>+'8a. Pretekli potrjeni izdatki'!G35+'8b. Tekoči potrjeni izdatki'!G35</f>
        <v>0</v>
      </c>
      <c r="H35" s="170">
        <f>+'8a. Pretekli potrjeni izdatki'!H35+'8b. Tekoči potrjeni izdatki'!H35</f>
        <v>0</v>
      </c>
      <c r="I35" s="170">
        <f>+'8a. Pretekli potrjeni izdatki'!I35+'8b. Tekoči potrjeni izdatki'!I35</f>
        <v>0</v>
      </c>
      <c r="J35" s="170">
        <f>+'8a. Pretekli potrjeni izdatki'!J35+'8b. Tekoči potrjeni izdatki'!J35</f>
        <v>0</v>
      </c>
      <c r="K35" s="170">
        <f>+'8a. Pretekli potrjeni izdatki'!K35+'8b. Tekoči potrjeni izdatki'!K35</f>
        <v>0</v>
      </c>
      <c r="L35" s="62">
        <f t="shared" si="3"/>
        <v>0</v>
      </c>
      <c r="M35" s="420"/>
      <c r="N35" s="420"/>
      <c r="O35" s="420"/>
      <c r="P35" s="420"/>
    </row>
    <row r="36" spans="3:16" ht="28.5" customHeight="1" x14ac:dyDescent="0.25">
      <c r="C36" s="420"/>
      <c r="D36" s="66" t="str">
        <f>"Skupni upravičeni stroški " &amp;D26</f>
        <v>Skupni upravičeni stroški NOSILEC PROJEKTA</v>
      </c>
      <c r="E36" s="67">
        <f t="shared" ref="E36:L36" si="4">SUM(E30:E35)</f>
        <v>0</v>
      </c>
      <c r="F36" s="67">
        <f t="shared" si="4"/>
        <v>0</v>
      </c>
      <c r="G36" s="67">
        <f t="shared" si="4"/>
        <v>0</v>
      </c>
      <c r="H36" s="67">
        <f t="shared" si="4"/>
        <v>0</v>
      </c>
      <c r="I36" s="67">
        <f t="shared" si="4"/>
        <v>0</v>
      </c>
      <c r="J36" s="67">
        <f t="shared" si="4"/>
        <v>0</v>
      </c>
      <c r="K36" s="67">
        <f t="shared" si="4"/>
        <v>0</v>
      </c>
      <c r="L36" s="67">
        <f t="shared" si="4"/>
        <v>0</v>
      </c>
      <c r="M36" s="420"/>
      <c r="N36" s="420"/>
      <c r="O36" s="420"/>
      <c r="P36" s="420"/>
    </row>
    <row r="37" spans="3:16" ht="28.5" customHeight="1" x14ac:dyDescent="0.25">
      <c r="C37" s="420"/>
      <c r="D37" s="1117"/>
      <c r="E37" s="1118"/>
      <c r="F37" s="1118"/>
      <c r="G37" s="1118"/>
      <c r="H37" s="1118"/>
      <c r="I37" s="1118"/>
      <c r="J37" s="1118"/>
      <c r="K37" s="1118"/>
      <c r="L37" s="1118"/>
      <c r="M37" s="420"/>
      <c r="N37" s="420"/>
      <c r="O37" s="420"/>
      <c r="P37" s="420"/>
    </row>
    <row r="38" spans="3:16" ht="28.5" customHeight="1" x14ac:dyDescent="0.25">
      <c r="C38" s="420"/>
      <c r="D38" s="433"/>
      <c r="E38" s="434"/>
      <c r="F38" s="434"/>
      <c r="G38" s="434"/>
      <c r="H38" s="434"/>
      <c r="I38" s="434"/>
      <c r="J38" s="434"/>
      <c r="K38" s="434"/>
      <c r="L38" s="434"/>
      <c r="M38" s="420"/>
      <c r="N38" s="420"/>
      <c r="O38" s="420"/>
      <c r="P38" s="420"/>
    </row>
    <row r="39" spans="3:16" ht="28.5" customHeight="1" x14ac:dyDescent="0.25">
      <c r="C39" s="445"/>
      <c r="D39" s="452" t="str">
        <f>IF(COUNTIF(PARTNER1,"?*"),PARTNER1,"Finančni načrt PARTNERJA 1")</f>
        <v>Finančni načrt PARTNERJA 1</v>
      </c>
      <c r="E39" s="420"/>
      <c r="F39" s="420"/>
      <c r="G39" s="420"/>
      <c r="H39" s="422"/>
      <c r="I39" s="422"/>
      <c r="J39" s="422"/>
      <c r="K39" s="422"/>
      <c r="L39" s="420"/>
      <c r="M39" s="420"/>
      <c r="N39" s="420"/>
      <c r="O39" s="420"/>
      <c r="P39" s="420"/>
    </row>
    <row r="40" spans="3:16" ht="28.5" customHeight="1" x14ac:dyDescent="0.25">
      <c r="C40" s="420"/>
      <c r="D40" s="1117"/>
      <c r="E40" s="1118"/>
      <c r="F40" s="1118"/>
      <c r="G40" s="1118"/>
      <c r="H40" s="1118"/>
      <c r="I40" s="1118"/>
      <c r="J40" s="1118"/>
      <c r="K40" s="1118"/>
      <c r="L40" s="1118"/>
      <c r="M40" s="420"/>
      <c r="N40" s="420"/>
      <c r="O40" s="420"/>
      <c r="P40" s="420"/>
    </row>
    <row r="41" spans="3:16" ht="28.5" customHeight="1" x14ac:dyDescent="0.25">
      <c r="C41" s="420"/>
      <c r="D41" s="55" t="s">
        <v>108</v>
      </c>
      <c r="E41" s="1058" t="s">
        <v>32</v>
      </c>
      <c r="F41" s="1058" t="s">
        <v>109</v>
      </c>
      <c r="G41" s="1059" t="s">
        <v>110</v>
      </c>
      <c r="H41" s="1060"/>
      <c r="I41" s="1058" t="s">
        <v>111</v>
      </c>
      <c r="J41" s="1058"/>
      <c r="K41" s="1058" t="s">
        <v>112</v>
      </c>
      <c r="L41" s="1058" t="s">
        <v>113</v>
      </c>
      <c r="M41" s="420"/>
      <c r="N41" s="420"/>
      <c r="O41" s="420"/>
      <c r="P41" s="420"/>
    </row>
    <row r="42" spans="3:16" ht="28.5" customHeight="1" x14ac:dyDescent="0.25">
      <c r="C42" s="420"/>
      <c r="D42" s="59" t="s">
        <v>31</v>
      </c>
      <c r="E42" s="1058"/>
      <c r="F42" s="1058"/>
      <c r="G42" s="380" t="s">
        <v>114</v>
      </c>
      <c r="H42" s="380" t="s">
        <v>115</v>
      </c>
      <c r="I42" s="381" t="s">
        <v>116</v>
      </c>
      <c r="J42" s="381" t="s">
        <v>117</v>
      </c>
      <c r="K42" s="1058"/>
      <c r="L42" s="1058"/>
      <c r="M42" s="420"/>
      <c r="N42" s="420"/>
      <c r="O42" s="420"/>
      <c r="P42" s="420"/>
    </row>
    <row r="43" spans="3:16" ht="28.5" customHeight="1" x14ac:dyDescent="0.25">
      <c r="C43" s="420"/>
      <c r="D43" s="255" t="s">
        <v>98</v>
      </c>
      <c r="E43" s="170">
        <f>+'8a. Pretekli potrjeni izdatki'!E43+'8b. Tekoči potrjeni izdatki'!E43</f>
        <v>0</v>
      </c>
      <c r="F43" s="170">
        <f>+'8a. Pretekli potrjeni izdatki'!F43+'8b. Tekoči potrjeni izdatki'!F43</f>
        <v>0</v>
      </c>
      <c r="G43" s="170">
        <f>+'8a. Pretekli potrjeni izdatki'!G43+'8b. Tekoči potrjeni izdatki'!G43</f>
        <v>0</v>
      </c>
      <c r="H43" s="170">
        <f>+'8a. Pretekli potrjeni izdatki'!H43+'8b. Tekoči potrjeni izdatki'!H43</f>
        <v>0</v>
      </c>
      <c r="I43" s="170">
        <f>+'8a. Pretekli potrjeni izdatki'!I43+'8b. Tekoči potrjeni izdatki'!I43</f>
        <v>0</v>
      </c>
      <c r="J43" s="170">
        <f>+'8a. Pretekli potrjeni izdatki'!J43+'8b. Tekoči potrjeni izdatki'!J43</f>
        <v>0</v>
      </c>
      <c r="K43" s="170">
        <f>+'8a. Pretekli potrjeni izdatki'!K43+'8b. Tekoči potrjeni izdatki'!K43</f>
        <v>0</v>
      </c>
      <c r="L43" s="62">
        <f t="shared" ref="L43:L48" si="5">SUM(E43:K43)</f>
        <v>0</v>
      </c>
      <c r="M43" s="420"/>
      <c r="N43" s="420"/>
      <c r="O43" s="420"/>
      <c r="P43" s="420"/>
    </row>
    <row r="44" spans="3:16" ht="28.5" customHeight="1" x14ac:dyDescent="0.25">
      <c r="C44" s="420"/>
      <c r="D44" s="255" t="s">
        <v>118</v>
      </c>
      <c r="E44" s="170">
        <f>+'8a. Pretekli potrjeni izdatki'!E44+'8b. Tekoči potrjeni izdatki'!E44</f>
        <v>0</v>
      </c>
      <c r="F44" s="170">
        <f>+'8a. Pretekli potrjeni izdatki'!F44+'8b. Tekoči potrjeni izdatki'!F44</f>
        <v>0</v>
      </c>
      <c r="G44" s="170">
        <f>+'8a. Pretekli potrjeni izdatki'!G44+'8b. Tekoči potrjeni izdatki'!G44</f>
        <v>0</v>
      </c>
      <c r="H44" s="170">
        <f>+'8a. Pretekli potrjeni izdatki'!H44+'8b. Tekoči potrjeni izdatki'!H44</f>
        <v>0</v>
      </c>
      <c r="I44" s="170">
        <f>+'8a. Pretekli potrjeni izdatki'!I44+'8b. Tekoči potrjeni izdatki'!I44</f>
        <v>0</v>
      </c>
      <c r="J44" s="170">
        <f>+'8a. Pretekli potrjeni izdatki'!J44+'8b. Tekoči potrjeni izdatki'!J44</f>
        <v>0</v>
      </c>
      <c r="K44" s="170">
        <f>+'8a. Pretekli potrjeni izdatki'!K44+'8b. Tekoči potrjeni izdatki'!K44</f>
        <v>0</v>
      </c>
      <c r="L44" s="62">
        <f t="shared" si="5"/>
        <v>0</v>
      </c>
      <c r="M44" s="420"/>
      <c r="N44" s="420"/>
      <c r="O44" s="420"/>
      <c r="P44" s="420"/>
    </row>
    <row r="45" spans="3:16" ht="28.5" customHeight="1" x14ac:dyDescent="0.25">
      <c r="C45" s="420"/>
      <c r="D45" s="255" t="s">
        <v>77</v>
      </c>
      <c r="E45" s="170">
        <f>+'8a. Pretekli potrjeni izdatki'!E45+'8b. Tekoči potrjeni izdatki'!E45</f>
        <v>0</v>
      </c>
      <c r="F45" s="170">
        <f>+'8a. Pretekli potrjeni izdatki'!F45+'8b. Tekoči potrjeni izdatki'!F45</f>
        <v>0</v>
      </c>
      <c r="G45" s="170">
        <f>+'8a. Pretekli potrjeni izdatki'!G45+'8b. Tekoči potrjeni izdatki'!G45</f>
        <v>0</v>
      </c>
      <c r="H45" s="170">
        <f>+'8a. Pretekli potrjeni izdatki'!H45+'8b. Tekoči potrjeni izdatki'!H45</f>
        <v>0</v>
      </c>
      <c r="I45" s="170">
        <f>+'8a. Pretekli potrjeni izdatki'!I45+'8b. Tekoči potrjeni izdatki'!I45</f>
        <v>0</v>
      </c>
      <c r="J45" s="170">
        <f>+'8a. Pretekli potrjeni izdatki'!J45+'8b. Tekoči potrjeni izdatki'!J45</f>
        <v>0</v>
      </c>
      <c r="K45" s="170">
        <f>+'8a. Pretekli potrjeni izdatki'!K45+'8b. Tekoči potrjeni izdatki'!K45</f>
        <v>0</v>
      </c>
      <c r="L45" s="62">
        <f t="shared" si="5"/>
        <v>0</v>
      </c>
      <c r="M45" s="420"/>
      <c r="N45" s="420"/>
      <c r="O45" s="420"/>
      <c r="P45" s="420"/>
    </row>
    <row r="46" spans="3:16" ht="28.5" customHeight="1" x14ac:dyDescent="0.25">
      <c r="C46" s="420"/>
      <c r="D46" s="255" t="s">
        <v>78</v>
      </c>
      <c r="E46" s="170">
        <f>+'8a. Pretekli potrjeni izdatki'!E46+'8b. Tekoči potrjeni izdatki'!E46</f>
        <v>0</v>
      </c>
      <c r="F46" s="170">
        <f>+'8a. Pretekli potrjeni izdatki'!F46+'8b. Tekoči potrjeni izdatki'!F46</f>
        <v>0</v>
      </c>
      <c r="G46" s="170">
        <f>+'8a. Pretekli potrjeni izdatki'!G46+'8b. Tekoči potrjeni izdatki'!G46</f>
        <v>0</v>
      </c>
      <c r="H46" s="170">
        <f>+'8a. Pretekli potrjeni izdatki'!H46+'8b. Tekoči potrjeni izdatki'!H46</f>
        <v>0</v>
      </c>
      <c r="I46" s="170">
        <f>+'8a. Pretekli potrjeni izdatki'!I46+'8b. Tekoči potrjeni izdatki'!I46</f>
        <v>0</v>
      </c>
      <c r="J46" s="170">
        <f>+'8a. Pretekli potrjeni izdatki'!J46+'8b. Tekoči potrjeni izdatki'!J46</f>
        <v>0</v>
      </c>
      <c r="K46" s="170">
        <f>+'8a. Pretekli potrjeni izdatki'!K46+'8b. Tekoči potrjeni izdatki'!K46</f>
        <v>0</v>
      </c>
      <c r="L46" s="62">
        <f t="shared" si="5"/>
        <v>0</v>
      </c>
      <c r="M46" s="420"/>
      <c r="N46" s="420"/>
      <c r="O46" s="420"/>
      <c r="P46" s="420"/>
    </row>
    <row r="47" spans="3:16" ht="28.5" customHeight="1" x14ac:dyDescent="0.25">
      <c r="C47" s="420"/>
      <c r="D47" s="255" t="s">
        <v>79</v>
      </c>
      <c r="E47" s="170">
        <f>+'8a. Pretekli potrjeni izdatki'!E47+'8b. Tekoči potrjeni izdatki'!E47</f>
        <v>0</v>
      </c>
      <c r="F47" s="170">
        <f>+'8a. Pretekli potrjeni izdatki'!F47+'8b. Tekoči potrjeni izdatki'!F47</f>
        <v>0</v>
      </c>
      <c r="G47" s="170">
        <f>+'8a. Pretekli potrjeni izdatki'!G47+'8b. Tekoči potrjeni izdatki'!G47</f>
        <v>0</v>
      </c>
      <c r="H47" s="170">
        <f>+'8a. Pretekli potrjeni izdatki'!H47+'8b. Tekoči potrjeni izdatki'!H47</f>
        <v>0</v>
      </c>
      <c r="I47" s="170">
        <f>+'8a. Pretekli potrjeni izdatki'!I47+'8b. Tekoči potrjeni izdatki'!I47</f>
        <v>0</v>
      </c>
      <c r="J47" s="170">
        <f>+'8a. Pretekli potrjeni izdatki'!J47+'8b. Tekoči potrjeni izdatki'!J47</f>
        <v>0</v>
      </c>
      <c r="K47" s="170">
        <f>+'8a. Pretekli potrjeni izdatki'!K47+'8b. Tekoči potrjeni izdatki'!K47</f>
        <v>0</v>
      </c>
      <c r="L47" s="62">
        <f t="shared" si="5"/>
        <v>0</v>
      </c>
      <c r="M47" s="420"/>
      <c r="N47" s="420"/>
      <c r="O47" s="420"/>
      <c r="P47" s="420"/>
    </row>
    <row r="48" spans="3:16" ht="28.5" customHeight="1" x14ac:dyDescent="0.25">
      <c r="C48" s="420"/>
      <c r="D48" s="255" t="s">
        <v>100</v>
      </c>
      <c r="E48" s="170">
        <f>+'8a. Pretekli potrjeni izdatki'!E48+'8b. Tekoči potrjeni izdatki'!E48</f>
        <v>0</v>
      </c>
      <c r="F48" s="170">
        <f>+'8a. Pretekli potrjeni izdatki'!F48+'8b. Tekoči potrjeni izdatki'!F48</f>
        <v>0</v>
      </c>
      <c r="G48" s="170">
        <f>+'8a. Pretekli potrjeni izdatki'!G48+'8b. Tekoči potrjeni izdatki'!G48</f>
        <v>0</v>
      </c>
      <c r="H48" s="170">
        <f>+'8a. Pretekli potrjeni izdatki'!H48+'8b. Tekoči potrjeni izdatki'!H48</f>
        <v>0</v>
      </c>
      <c r="I48" s="170">
        <f>+'8a. Pretekli potrjeni izdatki'!I48+'8b. Tekoči potrjeni izdatki'!I48</f>
        <v>0</v>
      </c>
      <c r="J48" s="170">
        <f>+'8a. Pretekli potrjeni izdatki'!J48+'8b. Tekoči potrjeni izdatki'!J48</f>
        <v>0</v>
      </c>
      <c r="K48" s="170">
        <f>+'8a. Pretekli potrjeni izdatki'!K48+'8b. Tekoči potrjeni izdatki'!K48</f>
        <v>0</v>
      </c>
      <c r="L48" s="62">
        <f t="shared" si="5"/>
        <v>0</v>
      </c>
      <c r="M48" s="420"/>
      <c r="N48" s="420"/>
      <c r="O48" s="420"/>
      <c r="P48" s="420"/>
    </row>
    <row r="49" spans="3:16" ht="28.5" customHeight="1" x14ac:dyDescent="0.25">
      <c r="C49" s="420"/>
      <c r="D49" s="66" t="str">
        <f>"Skupni upravičeni stroški " &amp;D39</f>
        <v>Skupni upravičeni stroški Finančni načrt PARTNERJA 1</v>
      </c>
      <c r="E49" s="67">
        <f t="shared" ref="E49:L49" si="6">SUM(E43:E48)</f>
        <v>0</v>
      </c>
      <c r="F49" s="67">
        <f t="shared" si="6"/>
        <v>0</v>
      </c>
      <c r="G49" s="67">
        <f t="shared" si="6"/>
        <v>0</v>
      </c>
      <c r="H49" s="67">
        <f t="shared" si="6"/>
        <v>0</v>
      </c>
      <c r="I49" s="67">
        <f t="shared" si="6"/>
        <v>0</v>
      </c>
      <c r="J49" s="67">
        <f t="shared" si="6"/>
        <v>0</v>
      </c>
      <c r="K49" s="67">
        <f t="shared" si="6"/>
        <v>0</v>
      </c>
      <c r="L49" s="67">
        <f t="shared" si="6"/>
        <v>0</v>
      </c>
      <c r="M49" s="420"/>
      <c r="N49" s="420"/>
      <c r="O49" s="420"/>
      <c r="P49" s="420"/>
    </row>
    <row r="50" spans="3:16" ht="28.5" customHeight="1" x14ac:dyDescent="0.25">
      <c r="C50" s="420"/>
      <c r="D50" s="433"/>
      <c r="E50" s="434"/>
      <c r="F50" s="434"/>
      <c r="G50" s="434"/>
      <c r="H50" s="434"/>
      <c r="I50" s="434"/>
      <c r="J50" s="434"/>
      <c r="K50" s="434"/>
      <c r="L50" s="434"/>
      <c r="M50" s="420"/>
      <c r="N50" s="420"/>
      <c r="O50" s="420"/>
      <c r="P50" s="420"/>
    </row>
    <row r="51" spans="3:16" ht="28.5" customHeight="1" x14ac:dyDescent="0.25">
      <c r="C51" s="420"/>
      <c r="D51" s="433"/>
      <c r="E51" s="434"/>
      <c r="F51" s="434"/>
      <c r="G51" s="434"/>
      <c r="H51" s="434"/>
      <c r="I51" s="434"/>
      <c r="J51" s="434"/>
      <c r="K51" s="434"/>
      <c r="L51" s="434"/>
      <c r="M51" s="420"/>
      <c r="N51" s="420"/>
      <c r="O51" s="420"/>
      <c r="P51" s="420"/>
    </row>
    <row r="52" spans="3:16" ht="28.5" customHeight="1" x14ac:dyDescent="0.25">
      <c r="C52" s="445"/>
      <c r="D52" s="452" t="str">
        <f>IF(COUNTIF(PARTNER2,"?*"),PARTNER2,"Finančni načrt PARTNERJA 2")</f>
        <v>Finančni načrt PARTNERJA 2</v>
      </c>
      <c r="E52" s="420"/>
      <c r="F52" s="420"/>
      <c r="G52" s="420"/>
      <c r="H52" s="422"/>
      <c r="I52" s="422"/>
      <c r="J52" s="422"/>
      <c r="K52" s="422"/>
      <c r="L52" s="420"/>
      <c r="M52" s="420"/>
      <c r="N52" s="420"/>
      <c r="O52" s="420"/>
      <c r="P52" s="420"/>
    </row>
    <row r="53" spans="3:16" ht="28.5" customHeight="1" x14ac:dyDescent="0.25">
      <c r="C53" s="420"/>
      <c r="D53" s="1117"/>
      <c r="E53" s="1118"/>
      <c r="F53" s="1118"/>
      <c r="G53" s="1118"/>
      <c r="H53" s="1118"/>
      <c r="I53" s="1118"/>
      <c r="J53" s="1118"/>
      <c r="K53" s="1118"/>
      <c r="L53" s="1118"/>
      <c r="M53" s="420"/>
      <c r="N53" s="420"/>
      <c r="O53" s="420"/>
      <c r="P53" s="420"/>
    </row>
    <row r="54" spans="3:16" ht="28.5" customHeight="1" x14ac:dyDescent="0.25">
      <c r="C54" s="420"/>
      <c r="D54" s="55" t="s">
        <v>108</v>
      </c>
      <c r="E54" s="1058" t="s">
        <v>32</v>
      </c>
      <c r="F54" s="1058" t="s">
        <v>109</v>
      </c>
      <c r="G54" s="1059" t="s">
        <v>110</v>
      </c>
      <c r="H54" s="1060"/>
      <c r="I54" s="1058" t="s">
        <v>111</v>
      </c>
      <c r="J54" s="1058"/>
      <c r="K54" s="1058" t="s">
        <v>112</v>
      </c>
      <c r="L54" s="1058" t="s">
        <v>113</v>
      </c>
      <c r="M54" s="420"/>
      <c r="N54" s="420"/>
      <c r="O54" s="420"/>
      <c r="P54" s="420"/>
    </row>
    <row r="55" spans="3:16" ht="28.5" customHeight="1" x14ac:dyDescent="0.25">
      <c r="C55" s="420"/>
      <c r="D55" s="59" t="s">
        <v>31</v>
      </c>
      <c r="E55" s="1058"/>
      <c r="F55" s="1058"/>
      <c r="G55" s="380" t="s">
        <v>114</v>
      </c>
      <c r="H55" s="380" t="s">
        <v>115</v>
      </c>
      <c r="I55" s="381" t="s">
        <v>116</v>
      </c>
      <c r="J55" s="381" t="s">
        <v>117</v>
      </c>
      <c r="K55" s="1058"/>
      <c r="L55" s="1058"/>
      <c r="M55" s="420"/>
      <c r="N55" s="420"/>
      <c r="O55" s="420"/>
      <c r="P55" s="420"/>
    </row>
    <row r="56" spans="3:16" ht="28.5" customHeight="1" x14ac:dyDescent="0.25">
      <c r="C56" s="420"/>
      <c r="D56" s="255" t="s">
        <v>98</v>
      </c>
      <c r="E56" s="170">
        <f>+'8a. Pretekli potrjeni izdatki'!E56+'8b. Tekoči potrjeni izdatki'!E56</f>
        <v>0</v>
      </c>
      <c r="F56" s="170">
        <f>+'8a. Pretekli potrjeni izdatki'!F56+'8b. Tekoči potrjeni izdatki'!F56</f>
        <v>0</v>
      </c>
      <c r="G56" s="170">
        <f>+'8a. Pretekli potrjeni izdatki'!G56+'8b. Tekoči potrjeni izdatki'!G56</f>
        <v>0</v>
      </c>
      <c r="H56" s="170">
        <f>+'8a. Pretekli potrjeni izdatki'!H56+'8b. Tekoči potrjeni izdatki'!H56</f>
        <v>0</v>
      </c>
      <c r="I56" s="170">
        <f>+'8a. Pretekli potrjeni izdatki'!I56+'8b. Tekoči potrjeni izdatki'!I56</f>
        <v>0</v>
      </c>
      <c r="J56" s="170">
        <f>+'8a. Pretekli potrjeni izdatki'!J56+'8b. Tekoči potrjeni izdatki'!J56</f>
        <v>0</v>
      </c>
      <c r="K56" s="170">
        <f>+'8a. Pretekli potrjeni izdatki'!K56+'8b. Tekoči potrjeni izdatki'!K56</f>
        <v>0</v>
      </c>
      <c r="L56" s="62">
        <f t="shared" ref="L56:L61" si="7">SUM(E56:K56)</f>
        <v>0</v>
      </c>
      <c r="M56" s="420"/>
      <c r="N56" s="420"/>
      <c r="O56" s="420"/>
      <c r="P56" s="420"/>
    </row>
    <row r="57" spans="3:16" ht="28.5" customHeight="1" x14ac:dyDescent="0.25">
      <c r="C57" s="420"/>
      <c r="D57" s="255" t="s">
        <v>118</v>
      </c>
      <c r="E57" s="170">
        <f>+'8a. Pretekli potrjeni izdatki'!E57+'8b. Tekoči potrjeni izdatki'!E57</f>
        <v>0</v>
      </c>
      <c r="F57" s="170">
        <f>+'8a. Pretekli potrjeni izdatki'!F57+'8b. Tekoči potrjeni izdatki'!F57</f>
        <v>0</v>
      </c>
      <c r="G57" s="170">
        <f>+'8a. Pretekli potrjeni izdatki'!G57+'8b. Tekoči potrjeni izdatki'!G57</f>
        <v>0</v>
      </c>
      <c r="H57" s="170">
        <f>+'8a. Pretekli potrjeni izdatki'!H57+'8b. Tekoči potrjeni izdatki'!H57</f>
        <v>0</v>
      </c>
      <c r="I57" s="170">
        <f>+'8a. Pretekli potrjeni izdatki'!I57+'8b. Tekoči potrjeni izdatki'!I57</f>
        <v>0</v>
      </c>
      <c r="J57" s="170">
        <f>+'8a. Pretekli potrjeni izdatki'!J57+'8b. Tekoči potrjeni izdatki'!J57</f>
        <v>0</v>
      </c>
      <c r="K57" s="170">
        <f>+'8a. Pretekli potrjeni izdatki'!K57+'8b. Tekoči potrjeni izdatki'!K57</f>
        <v>0</v>
      </c>
      <c r="L57" s="62">
        <f t="shared" si="7"/>
        <v>0</v>
      </c>
      <c r="M57" s="420"/>
      <c r="N57" s="420"/>
      <c r="O57" s="420"/>
      <c r="P57" s="420"/>
    </row>
    <row r="58" spans="3:16" ht="28.5" customHeight="1" x14ac:dyDescent="0.25">
      <c r="C58" s="420"/>
      <c r="D58" s="255" t="s">
        <v>77</v>
      </c>
      <c r="E58" s="170">
        <f>+'8a. Pretekli potrjeni izdatki'!E58+'8b. Tekoči potrjeni izdatki'!E58</f>
        <v>0</v>
      </c>
      <c r="F58" s="170">
        <f>+'8a. Pretekli potrjeni izdatki'!F58+'8b. Tekoči potrjeni izdatki'!F58</f>
        <v>0</v>
      </c>
      <c r="G58" s="170">
        <f>+'8a. Pretekli potrjeni izdatki'!G58+'8b. Tekoči potrjeni izdatki'!G58</f>
        <v>0</v>
      </c>
      <c r="H58" s="170">
        <f>+'8a. Pretekli potrjeni izdatki'!H58+'8b. Tekoči potrjeni izdatki'!H58</f>
        <v>0</v>
      </c>
      <c r="I58" s="170">
        <f>+'8a. Pretekli potrjeni izdatki'!I58+'8b. Tekoči potrjeni izdatki'!I58</f>
        <v>0</v>
      </c>
      <c r="J58" s="170">
        <f>+'8a. Pretekli potrjeni izdatki'!J58+'8b. Tekoči potrjeni izdatki'!J58</f>
        <v>0</v>
      </c>
      <c r="K58" s="170">
        <f>+'8a. Pretekli potrjeni izdatki'!K58+'8b. Tekoči potrjeni izdatki'!K58</f>
        <v>0</v>
      </c>
      <c r="L58" s="62">
        <f t="shared" si="7"/>
        <v>0</v>
      </c>
      <c r="M58" s="420"/>
      <c r="N58" s="420"/>
      <c r="O58" s="420"/>
      <c r="P58" s="420"/>
    </row>
    <row r="59" spans="3:16" ht="28.5" customHeight="1" x14ac:dyDescent="0.25">
      <c r="C59" s="420"/>
      <c r="D59" s="255" t="s">
        <v>78</v>
      </c>
      <c r="E59" s="170">
        <f>+'8a. Pretekli potrjeni izdatki'!E59+'8b. Tekoči potrjeni izdatki'!E59</f>
        <v>0</v>
      </c>
      <c r="F59" s="170">
        <f>+'8a. Pretekli potrjeni izdatki'!F59+'8b. Tekoči potrjeni izdatki'!F59</f>
        <v>0</v>
      </c>
      <c r="G59" s="170">
        <f>+'8a. Pretekli potrjeni izdatki'!G59+'8b. Tekoči potrjeni izdatki'!G59</f>
        <v>0</v>
      </c>
      <c r="H59" s="170">
        <f>+'8a. Pretekli potrjeni izdatki'!H59+'8b. Tekoči potrjeni izdatki'!H59</f>
        <v>0</v>
      </c>
      <c r="I59" s="170">
        <f>+'8a. Pretekli potrjeni izdatki'!I59+'8b. Tekoči potrjeni izdatki'!I59</f>
        <v>0</v>
      </c>
      <c r="J59" s="170">
        <f>+'8a. Pretekli potrjeni izdatki'!J59+'8b. Tekoči potrjeni izdatki'!J59</f>
        <v>0</v>
      </c>
      <c r="K59" s="170">
        <f>+'8a. Pretekli potrjeni izdatki'!K59+'8b. Tekoči potrjeni izdatki'!K59</f>
        <v>0</v>
      </c>
      <c r="L59" s="62">
        <f t="shared" si="7"/>
        <v>0</v>
      </c>
      <c r="M59" s="420"/>
      <c r="N59" s="420"/>
      <c r="O59" s="420"/>
      <c r="P59" s="420"/>
    </row>
    <row r="60" spans="3:16" ht="28.5" customHeight="1" x14ac:dyDescent="0.25">
      <c r="C60" s="420"/>
      <c r="D60" s="255" t="s">
        <v>79</v>
      </c>
      <c r="E60" s="170">
        <f>+'8a. Pretekli potrjeni izdatki'!E60+'8b. Tekoči potrjeni izdatki'!E60</f>
        <v>0</v>
      </c>
      <c r="F60" s="170">
        <f>+'8a. Pretekli potrjeni izdatki'!F60+'8b. Tekoči potrjeni izdatki'!F60</f>
        <v>0</v>
      </c>
      <c r="G60" s="170">
        <f>+'8a. Pretekli potrjeni izdatki'!G60+'8b. Tekoči potrjeni izdatki'!G60</f>
        <v>0</v>
      </c>
      <c r="H60" s="170">
        <f>+'8a. Pretekli potrjeni izdatki'!H60+'8b. Tekoči potrjeni izdatki'!H60</f>
        <v>0</v>
      </c>
      <c r="I60" s="170">
        <f>+'8a. Pretekli potrjeni izdatki'!I60+'8b. Tekoči potrjeni izdatki'!I60</f>
        <v>0</v>
      </c>
      <c r="J60" s="170">
        <f>+'8a. Pretekli potrjeni izdatki'!J60+'8b. Tekoči potrjeni izdatki'!J60</f>
        <v>0</v>
      </c>
      <c r="K60" s="170">
        <f>+'8a. Pretekli potrjeni izdatki'!K60+'8b. Tekoči potrjeni izdatki'!K60</f>
        <v>0</v>
      </c>
      <c r="L60" s="62">
        <f t="shared" si="7"/>
        <v>0</v>
      </c>
      <c r="M60" s="420"/>
      <c r="N60" s="420"/>
      <c r="O60" s="420"/>
      <c r="P60" s="420"/>
    </row>
    <row r="61" spans="3:16" ht="28.5" customHeight="1" x14ac:dyDescent="0.25">
      <c r="C61" s="420"/>
      <c r="D61" s="255" t="s">
        <v>100</v>
      </c>
      <c r="E61" s="170">
        <f>+'8a. Pretekli potrjeni izdatki'!E61+'8b. Tekoči potrjeni izdatki'!E61</f>
        <v>0</v>
      </c>
      <c r="F61" s="170">
        <f>+'8a. Pretekli potrjeni izdatki'!F61+'8b. Tekoči potrjeni izdatki'!F61</f>
        <v>0</v>
      </c>
      <c r="G61" s="170">
        <f>+'8a. Pretekli potrjeni izdatki'!G61+'8b. Tekoči potrjeni izdatki'!G61</f>
        <v>0</v>
      </c>
      <c r="H61" s="170">
        <f>+'8a. Pretekli potrjeni izdatki'!H61+'8b. Tekoči potrjeni izdatki'!H61</f>
        <v>0</v>
      </c>
      <c r="I61" s="170">
        <f>+'8a. Pretekli potrjeni izdatki'!I61+'8b. Tekoči potrjeni izdatki'!I61</f>
        <v>0</v>
      </c>
      <c r="J61" s="170">
        <f>+'8a. Pretekli potrjeni izdatki'!J61+'8b. Tekoči potrjeni izdatki'!J61</f>
        <v>0</v>
      </c>
      <c r="K61" s="170">
        <f>+'8a. Pretekli potrjeni izdatki'!K61+'8b. Tekoči potrjeni izdatki'!K61</f>
        <v>0</v>
      </c>
      <c r="L61" s="62">
        <f t="shared" si="7"/>
        <v>0</v>
      </c>
      <c r="M61" s="420"/>
      <c r="N61" s="420"/>
      <c r="O61" s="420"/>
      <c r="P61" s="420"/>
    </row>
    <row r="62" spans="3:16" ht="28.5" customHeight="1" x14ac:dyDescent="0.25">
      <c r="C62" s="420"/>
      <c r="D62" s="66" t="str">
        <f>"Skupni upravičeni stroški " &amp;D52</f>
        <v>Skupni upravičeni stroški Finančni načrt PARTNERJA 2</v>
      </c>
      <c r="E62" s="67">
        <f t="shared" ref="E62:L62" si="8">SUM(E56:E61)</f>
        <v>0</v>
      </c>
      <c r="F62" s="67">
        <f t="shared" si="8"/>
        <v>0</v>
      </c>
      <c r="G62" s="67">
        <f t="shared" si="8"/>
        <v>0</v>
      </c>
      <c r="H62" s="67">
        <f t="shared" si="8"/>
        <v>0</v>
      </c>
      <c r="I62" s="67">
        <f t="shared" si="8"/>
        <v>0</v>
      </c>
      <c r="J62" s="67">
        <f t="shared" si="8"/>
        <v>0</v>
      </c>
      <c r="K62" s="67">
        <f t="shared" si="8"/>
        <v>0</v>
      </c>
      <c r="L62" s="67">
        <f t="shared" si="8"/>
        <v>0</v>
      </c>
      <c r="M62" s="420"/>
      <c r="N62" s="420"/>
      <c r="O62" s="420"/>
      <c r="P62" s="420"/>
    </row>
    <row r="63" spans="3:16" ht="28.5" customHeight="1" x14ac:dyDescent="0.25">
      <c r="C63" s="420"/>
      <c r="D63" s="431"/>
      <c r="E63" s="432"/>
      <c r="F63" s="432"/>
      <c r="G63" s="432"/>
      <c r="H63" s="432"/>
      <c r="I63" s="432"/>
      <c r="J63" s="432"/>
      <c r="K63" s="432"/>
      <c r="L63" s="432"/>
      <c r="M63" s="420"/>
      <c r="N63" s="420"/>
      <c r="O63" s="420"/>
      <c r="P63" s="420"/>
    </row>
    <row r="64" spans="3:16" ht="28.5" customHeight="1" x14ac:dyDescent="0.25">
      <c r="C64" s="420"/>
      <c r="D64" s="433"/>
      <c r="E64" s="434"/>
      <c r="F64" s="434"/>
      <c r="G64" s="434"/>
      <c r="H64" s="434"/>
      <c r="I64" s="434"/>
      <c r="J64" s="434"/>
      <c r="K64" s="434"/>
      <c r="L64" s="434"/>
      <c r="M64" s="420"/>
      <c r="N64" s="420"/>
      <c r="O64" s="420"/>
      <c r="P64" s="420"/>
    </row>
    <row r="65" spans="3:16" ht="28.5" customHeight="1" x14ac:dyDescent="0.25">
      <c r="C65" s="445"/>
      <c r="D65" s="452" t="str">
        <f>IF(COUNTIF(PARTNER3,"?*"),PARTNER3,"Finančni načrt PARTNERJA 3")</f>
        <v>Finančni načrt PARTNERJA 3</v>
      </c>
      <c r="E65" s="420"/>
      <c r="F65" s="420"/>
      <c r="G65" s="420"/>
      <c r="H65" s="422"/>
      <c r="I65" s="422"/>
      <c r="J65" s="422"/>
      <c r="K65" s="422"/>
      <c r="L65" s="420"/>
      <c r="M65" s="420"/>
      <c r="N65" s="420"/>
      <c r="O65" s="420"/>
      <c r="P65" s="420"/>
    </row>
    <row r="66" spans="3:16" ht="28.5" customHeight="1" x14ac:dyDescent="0.25">
      <c r="C66" s="420"/>
      <c r="D66" s="1117"/>
      <c r="E66" s="1118"/>
      <c r="F66" s="1118"/>
      <c r="G66" s="1118"/>
      <c r="H66" s="1118"/>
      <c r="I66" s="1118"/>
      <c r="J66" s="1118"/>
      <c r="K66" s="1118"/>
      <c r="L66" s="1118"/>
      <c r="M66" s="420"/>
      <c r="N66" s="420"/>
      <c r="O66" s="420"/>
      <c r="P66" s="420"/>
    </row>
    <row r="67" spans="3:16" ht="28.5" customHeight="1" x14ac:dyDescent="0.25">
      <c r="C67" s="420"/>
      <c r="D67" s="55" t="s">
        <v>108</v>
      </c>
      <c r="E67" s="1058" t="s">
        <v>32</v>
      </c>
      <c r="F67" s="1058" t="s">
        <v>109</v>
      </c>
      <c r="G67" s="1059" t="s">
        <v>110</v>
      </c>
      <c r="H67" s="1060"/>
      <c r="I67" s="1058" t="s">
        <v>111</v>
      </c>
      <c r="J67" s="1058"/>
      <c r="K67" s="1058" t="s">
        <v>112</v>
      </c>
      <c r="L67" s="1058" t="s">
        <v>113</v>
      </c>
      <c r="M67" s="420"/>
      <c r="N67" s="420"/>
      <c r="O67" s="420"/>
      <c r="P67" s="420"/>
    </row>
    <row r="68" spans="3:16" ht="28.5" customHeight="1" x14ac:dyDescent="0.25">
      <c r="C68" s="420"/>
      <c r="D68" s="59" t="s">
        <v>31</v>
      </c>
      <c r="E68" s="1058"/>
      <c r="F68" s="1058"/>
      <c r="G68" s="380" t="s">
        <v>114</v>
      </c>
      <c r="H68" s="380" t="s">
        <v>115</v>
      </c>
      <c r="I68" s="381" t="s">
        <v>116</v>
      </c>
      <c r="J68" s="381" t="s">
        <v>117</v>
      </c>
      <c r="K68" s="1058"/>
      <c r="L68" s="1058"/>
      <c r="M68" s="420"/>
      <c r="N68" s="420"/>
      <c r="O68" s="420"/>
      <c r="P68" s="420"/>
    </row>
    <row r="69" spans="3:16" ht="28.5" customHeight="1" x14ac:dyDescent="0.25">
      <c r="C69" s="420"/>
      <c r="D69" s="255" t="s">
        <v>98</v>
      </c>
      <c r="E69" s="170">
        <f>+'8a. Pretekli potrjeni izdatki'!E69+'8b. Tekoči potrjeni izdatki'!E69</f>
        <v>0</v>
      </c>
      <c r="F69" s="170">
        <f>+'8a. Pretekli potrjeni izdatki'!F69+'8b. Tekoči potrjeni izdatki'!F69</f>
        <v>0</v>
      </c>
      <c r="G69" s="170">
        <f>+'8a. Pretekli potrjeni izdatki'!G69+'8b. Tekoči potrjeni izdatki'!G69</f>
        <v>0</v>
      </c>
      <c r="H69" s="170">
        <f>+'8a. Pretekli potrjeni izdatki'!H69+'8b. Tekoči potrjeni izdatki'!H69</f>
        <v>0</v>
      </c>
      <c r="I69" s="170">
        <f>+'8a. Pretekli potrjeni izdatki'!I69+'8b. Tekoči potrjeni izdatki'!I69</f>
        <v>0</v>
      </c>
      <c r="J69" s="170">
        <f>+'8a. Pretekli potrjeni izdatki'!J69+'8b. Tekoči potrjeni izdatki'!J69</f>
        <v>0</v>
      </c>
      <c r="K69" s="170">
        <f>+'8a. Pretekli potrjeni izdatki'!K69+'8b. Tekoči potrjeni izdatki'!K69</f>
        <v>0</v>
      </c>
      <c r="L69" s="62">
        <f t="shared" ref="L69:L74" si="9">SUM(E69:K69)</f>
        <v>0</v>
      </c>
      <c r="M69" s="420"/>
      <c r="N69" s="420"/>
      <c r="O69" s="420"/>
      <c r="P69" s="420"/>
    </row>
    <row r="70" spans="3:16" ht="28.5" customHeight="1" x14ac:dyDescent="0.25">
      <c r="C70" s="420"/>
      <c r="D70" s="255" t="s">
        <v>118</v>
      </c>
      <c r="E70" s="170">
        <f>+'8a. Pretekli potrjeni izdatki'!E70+'8b. Tekoči potrjeni izdatki'!E70</f>
        <v>0</v>
      </c>
      <c r="F70" s="170">
        <f>+'8a. Pretekli potrjeni izdatki'!F70+'8b. Tekoči potrjeni izdatki'!F70</f>
        <v>0</v>
      </c>
      <c r="G70" s="170">
        <f>+'8a. Pretekli potrjeni izdatki'!G70+'8b. Tekoči potrjeni izdatki'!G70</f>
        <v>0</v>
      </c>
      <c r="H70" s="170">
        <f>+'8a. Pretekli potrjeni izdatki'!H70+'8b. Tekoči potrjeni izdatki'!H70</f>
        <v>0</v>
      </c>
      <c r="I70" s="170">
        <f>+'8a. Pretekli potrjeni izdatki'!I70+'8b. Tekoči potrjeni izdatki'!I70</f>
        <v>0</v>
      </c>
      <c r="J70" s="170">
        <f>+'8a. Pretekli potrjeni izdatki'!J70+'8b. Tekoči potrjeni izdatki'!J70</f>
        <v>0</v>
      </c>
      <c r="K70" s="170">
        <f>+'8a. Pretekli potrjeni izdatki'!K70+'8b. Tekoči potrjeni izdatki'!K70</f>
        <v>0</v>
      </c>
      <c r="L70" s="62">
        <f t="shared" si="9"/>
        <v>0</v>
      </c>
      <c r="M70" s="420"/>
      <c r="N70" s="420"/>
      <c r="O70" s="420"/>
      <c r="P70" s="420"/>
    </row>
    <row r="71" spans="3:16" ht="28.5" customHeight="1" x14ac:dyDescent="0.25">
      <c r="C71" s="420"/>
      <c r="D71" s="255" t="s">
        <v>77</v>
      </c>
      <c r="E71" s="170">
        <f>+'8a. Pretekli potrjeni izdatki'!E71+'8b. Tekoči potrjeni izdatki'!E71</f>
        <v>0</v>
      </c>
      <c r="F71" s="170">
        <f>+'8a. Pretekli potrjeni izdatki'!F71+'8b. Tekoči potrjeni izdatki'!F71</f>
        <v>0</v>
      </c>
      <c r="G71" s="170">
        <f>+'8a. Pretekli potrjeni izdatki'!G71+'8b. Tekoči potrjeni izdatki'!G71</f>
        <v>0</v>
      </c>
      <c r="H71" s="170">
        <f>+'8a. Pretekli potrjeni izdatki'!H71+'8b. Tekoči potrjeni izdatki'!H71</f>
        <v>0</v>
      </c>
      <c r="I71" s="170">
        <f>+'8a. Pretekli potrjeni izdatki'!I71+'8b. Tekoči potrjeni izdatki'!I71</f>
        <v>0</v>
      </c>
      <c r="J71" s="170">
        <f>+'8a. Pretekli potrjeni izdatki'!J71+'8b. Tekoči potrjeni izdatki'!J71</f>
        <v>0</v>
      </c>
      <c r="K71" s="170">
        <f>+'8a. Pretekli potrjeni izdatki'!K71+'8b. Tekoči potrjeni izdatki'!K71</f>
        <v>0</v>
      </c>
      <c r="L71" s="62">
        <f t="shared" si="9"/>
        <v>0</v>
      </c>
      <c r="M71" s="420"/>
      <c r="N71" s="420"/>
      <c r="O71" s="420"/>
      <c r="P71" s="420"/>
    </row>
    <row r="72" spans="3:16" ht="28.5" customHeight="1" x14ac:dyDescent="0.25">
      <c r="C72" s="420"/>
      <c r="D72" s="255" t="s">
        <v>78</v>
      </c>
      <c r="E72" s="170">
        <f>+'8a. Pretekli potrjeni izdatki'!E72+'8b. Tekoči potrjeni izdatki'!E72</f>
        <v>0</v>
      </c>
      <c r="F72" s="170">
        <f>+'8a. Pretekli potrjeni izdatki'!F72+'8b. Tekoči potrjeni izdatki'!F72</f>
        <v>0</v>
      </c>
      <c r="G72" s="170">
        <f>+'8a. Pretekli potrjeni izdatki'!G72+'8b. Tekoči potrjeni izdatki'!G72</f>
        <v>0</v>
      </c>
      <c r="H72" s="170">
        <f>+'8a. Pretekli potrjeni izdatki'!H72+'8b. Tekoči potrjeni izdatki'!H72</f>
        <v>0</v>
      </c>
      <c r="I72" s="170">
        <f>+'8a. Pretekli potrjeni izdatki'!I72+'8b. Tekoči potrjeni izdatki'!I72</f>
        <v>0</v>
      </c>
      <c r="J72" s="170">
        <f>+'8a. Pretekli potrjeni izdatki'!J72+'8b. Tekoči potrjeni izdatki'!J72</f>
        <v>0</v>
      </c>
      <c r="K72" s="170">
        <f>+'8a. Pretekli potrjeni izdatki'!K72+'8b. Tekoči potrjeni izdatki'!K72</f>
        <v>0</v>
      </c>
      <c r="L72" s="62">
        <f t="shared" si="9"/>
        <v>0</v>
      </c>
      <c r="M72" s="420"/>
      <c r="N72" s="420"/>
      <c r="O72" s="420"/>
      <c r="P72" s="420"/>
    </row>
    <row r="73" spans="3:16" ht="28.5" customHeight="1" x14ac:dyDescent="0.25">
      <c r="C73" s="420"/>
      <c r="D73" s="255" t="s">
        <v>79</v>
      </c>
      <c r="E73" s="170">
        <f>+'8a. Pretekli potrjeni izdatki'!E73+'8b. Tekoči potrjeni izdatki'!E73</f>
        <v>0</v>
      </c>
      <c r="F73" s="170">
        <f>+'8a. Pretekli potrjeni izdatki'!F73+'8b. Tekoči potrjeni izdatki'!F73</f>
        <v>0</v>
      </c>
      <c r="G73" s="170">
        <f>+'8a. Pretekli potrjeni izdatki'!G73+'8b. Tekoči potrjeni izdatki'!G73</f>
        <v>0</v>
      </c>
      <c r="H73" s="170">
        <f>+'8a. Pretekli potrjeni izdatki'!H73+'8b. Tekoči potrjeni izdatki'!H73</f>
        <v>0</v>
      </c>
      <c r="I73" s="170">
        <f>+'8a. Pretekli potrjeni izdatki'!I73+'8b. Tekoči potrjeni izdatki'!I73</f>
        <v>0</v>
      </c>
      <c r="J73" s="170">
        <f>+'8a. Pretekli potrjeni izdatki'!J73+'8b. Tekoči potrjeni izdatki'!J73</f>
        <v>0</v>
      </c>
      <c r="K73" s="170">
        <f>+'8a. Pretekli potrjeni izdatki'!K73+'8b. Tekoči potrjeni izdatki'!K73</f>
        <v>0</v>
      </c>
      <c r="L73" s="62">
        <f t="shared" si="9"/>
        <v>0</v>
      </c>
      <c r="M73" s="420"/>
      <c r="N73" s="420"/>
      <c r="O73" s="420"/>
      <c r="P73" s="420"/>
    </row>
    <row r="74" spans="3:16" ht="28.5" customHeight="1" x14ac:dyDescent="0.25">
      <c r="C74" s="420"/>
      <c r="D74" s="255" t="s">
        <v>100</v>
      </c>
      <c r="E74" s="170">
        <f>+'8a. Pretekli potrjeni izdatki'!E74+'8b. Tekoči potrjeni izdatki'!E74</f>
        <v>0</v>
      </c>
      <c r="F74" s="170">
        <f>+'8a. Pretekli potrjeni izdatki'!F74+'8b. Tekoči potrjeni izdatki'!F74</f>
        <v>0</v>
      </c>
      <c r="G74" s="170">
        <f>+'8a. Pretekli potrjeni izdatki'!G74+'8b. Tekoči potrjeni izdatki'!G74</f>
        <v>0</v>
      </c>
      <c r="H74" s="170">
        <f>+'8a. Pretekli potrjeni izdatki'!H74+'8b. Tekoči potrjeni izdatki'!H74</f>
        <v>0</v>
      </c>
      <c r="I74" s="170">
        <f>+'8a. Pretekli potrjeni izdatki'!I74+'8b. Tekoči potrjeni izdatki'!I74</f>
        <v>0</v>
      </c>
      <c r="J74" s="170">
        <f>+'8a. Pretekli potrjeni izdatki'!J74+'8b. Tekoči potrjeni izdatki'!J74</f>
        <v>0</v>
      </c>
      <c r="K74" s="170">
        <f>+'8a. Pretekli potrjeni izdatki'!K74+'8b. Tekoči potrjeni izdatki'!K74</f>
        <v>0</v>
      </c>
      <c r="L74" s="62">
        <f t="shared" si="9"/>
        <v>0</v>
      </c>
      <c r="M74" s="420"/>
      <c r="N74" s="420"/>
      <c r="O74" s="420"/>
      <c r="P74" s="420"/>
    </row>
    <row r="75" spans="3:16" ht="28.5" customHeight="1" x14ac:dyDescent="0.25">
      <c r="C75" s="420"/>
      <c r="D75" s="66" t="str">
        <f>"Skupni upravičeni stroški " &amp;D65</f>
        <v>Skupni upravičeni stroški Finančni načrt PARTNERJA 3</v>
      </c>
      <c r="E75" s="67">
        <f t="shared" ref="E75:L75" si="10">SUM(E69:E74)</f>
        <v>0</v>
      </c>
      <c r="F75" s="67">
        <f t="shared" si="10"/>
        <v>0</v>
      </c>
      <c r="G75" s="67">
        <f t="shared" si="10"/>
        <v>0</v>
      </c>
      <c r="H75" s="67">
        <f t="shared" si="10"/>
        <v>0</v>
      </c>
      <c r="I75" s="67">
        <f t="shared" si="10"/>
        <v>0</v>
      </c>
      <c r="J75" s="67">
        <f t="shared" si="10"/>
        <v>0</v>
      </c>
      <c r="K75" s="67">
        <f t="shared" si="10"/>
        <v>0</v>
      </c>
      <c r="L75" s="67">
        <f t="shared" si="10"/>
        <v>0</v>
      </c>
      <c r="M75" s="420"/>
      <c r="N75" s="420"/>
      <c r="O75" s="420"/>
      <c r="P75" s="420"/>
    </row>
    <row r="76" spans="3:16" ht="28.5" customHeight="1" x14ac:dyDescent="0.25">
      <c r="C76" s="420"/>
      <c r="D76" s="431"/>
      <c r="E76" s="432"/>
      <c r="F76" s="432"/>
      <c r="G76" s="432"/>
      <c r="H76" s="432"/>
      <c r="I76" s="432"/>
      <c r="J76" s="432"/>
      <c r="K76" s="432"/>
      <c r="L76" s="432"/>
      <c r="M76" s="420"/>
      <c r="N76" s="420"/>
      <c r="O76" s="420"/>
      <c r="P76" s="420"/>
    </row>
    <row r="77" spans="3:16" ht="28.5" customHeight="1" x14ac:dyDescent="0.25">
      <c r="C77" s="420"/>
      <c r="D77" s="433"/>
      <c r="E77" s="434"/>
      <c r="F77" s="434"/>
      <c r="G77" s="434"/>
      <c r="H77" s="434"/>
      <c r="I77" s="434"/>
      <c r="J77" s="434"/>
      <c r="K77" s="434"/>
      <c r="L77" s="434"/>
      <c r="M77" s="420"/>
      <c r="N77" s="420"/>
      <c r="O77" s="420"/>
      <c r="P77" s="420"/>
    </row>
    <row r="78" spans="3:16" ht="28.5" customHeight="1" x14ac:dyDescent="0.25">
      <c r="C78" s="445"/>
      <c r="D78" s="452" t="str">
        <f>IF(COUNTIF(PARTNER4,"?*"),PARTNER4,"Finančni načrt PARTNERJA 4")</f>
        <v>Finančni načrt PARTNERJA 4</v>
      </c>
      <c r="E78" s="420"/>
      <c r="F78" s="420"/>
      <c r="G78" s="420"/>
      <c r="H78" s="422"/>
      <c r="I78" s="422"/>
      <c r="J78" s="422"/>
      <c r="K78" s="422"/>
      <c r="L78" s="420"/>
      <c r="M78" s="420"/>
      <c r="N78" s="420"/>
      <c r="O78" s="420"/>
      <c r="P78" s="420"/>
    </row>
    <row r="79" spans="3:16" ht="28.5" customHeight="1" x14ac:dyDescent="0.25">
      <c r="C79" s="420"/>
      <c r="D79" s="1117"/>
      <c r="E79" s="1118"/>
      <c r="F79" s="1118"/>
      <c r="G79" s="1118"/>
      <c r="H79" s="1118"/>
      <c r="I79" s="1118"/>
      <c r="J79" s="1118"/>
      <c r="K79" s="1118"/>
      <c r="L79" s="1118"/>
      <c r="M79" s="420"/>
      <c r="N79" s="420"/>
      <c r="O79" s="420"/>
      <c r="P79" s="420"/>
    </row>
    <row r="80" spans="3:16" ht="28.5" customHeight="1" x14ac:dyDescent="0.25">
      <c r="C80" s="420"/>
      <c r="D80" s="55" t="s">
        <v>108</v>
      </c>
      <c r="E80" s="1058" t="s">
        <v>32</v>
      </c>
      <c r="F80" s="1058" t="s">
        <v>109</v>
      </c>
      <c r="G80" s="1059" t="s">
        <v>110</v>
      </c>
      <c r="H80" s="1060"/>
      <c r="I80" s="1058" t="s">
        <v>111</v>
      </c>
      <c r="J80" s="1058"/>
      <c r="K80" s="1058" t="s">
        <v>112</v>
      </c>
      <c r="L80" s="1058" t="s">
        <v>113</v>
      </c>
      <c r="M80" s="420"/>
      <c r="N80" s="420"/>
      <c r="O80" s="420"/>
      <c r="P80" s="420"/>
    </row>
    <row r="81" spans="3:16" ht="28.5" customHeight="1" x14ac:dyDescent="0.25">
      <c r="C81" s="420"/>
      <c r="D81" s="59" t="s">
        <v>31</v>
      </c>
      <c r="E81" s="1058"/>
      <c r="F81" s="1058"/>
      <c r="G81" s="380" t="s">
        <v>114</v>
      </c>
      <c r="H81" s="380" t="s">
        <v>115</v>
      </c>
      <c r="I81" s="381" t="s">
        <v>116</v>
      </c>
      <c r="J81" s="381" t="s">
        <v>117</v>
      </c>
      <c r="K81" s="1058"/>
      <c r="L81" s="1058"/>
      <c r="M81" s="420"/>
      <c r="N81" s="420"/>
      <c r="O81" s="420"/>
      <c r="P81" s="420"/>
    </row>
    <row r="82" spans="3:16" ht="28.5" customHeight="1" x14ac:dyDescent="0.25">
      <c r="C82" s="420"/>
      <c r="D82" s="255" t="s">
        <v>98</v>
      </c>
      <c r="E82" s="170">
        <f>+'8a. Pretekli potrjeni izdatki'!E82+'8b. Tekoči potrjeni izdatki'!E82</f>
        <v>0</v>
      </c>
      <c r="F82" s="170">
        <f>+'8a. Pretekli potrjeni izdatki'!F82+'8b. Tekoči potrjeni izdatki'!F82</f>
        <v>0</v>
      </c>
      <c r="G82" s="170">
        <f>+'8a. Pretekli potrjeni izdatki'!G82+'8b. Tekoči potrjeni izdatki'!G82</f>
        <v>0</v>
      </c>
      <c r="H82" s="170">
        <f>+'8a. Pretekli potrjeni izdatki'!H82+'8b. Tekoči potrjeni izdatki'!H82</f>
        <v>0</v>
      </c>
      <c r="I82" s="170">
        <f>+'8a. Pretekli potrjeni izdatki'!I82+'8b. Tekoči potrjeni izdatki'!I82</f>
        <v>0</v>
      </c>
      <c r="J82" s="170">
        <f>+'8a. Pretekli potrjeni izdatki'!J82+'8b. Tekoči potrjeni izdatki'!J82</f>
        <v>0</v>
      </c>
      <c r="K82" s="170">
        <f>+'8a. Pretekli potrjeni izdatki'!K82+'8b. Tekoči potrjeni izdatki'!K82</f>
        <v>0</v>
      </c>
      <c r="L82" s="62">
        <f t="shared" ref="L82:L87" si="11">SUM(E82:K82)</f>
        <v>0</v>
      </c>
      <c r="M82" s="420"/>
      <c r="N82" s="420"/>
      <c r="O82" s="420"/>
      <c r="P82" s="420"/>
    </row>
    <row r="83" spans="3:16" ht="28.5" customHeight="1" x14ac:dyDescent="0.25">
      <c r="C83" s="420"/>
      <c r="D83" s="255" t="s">
        <v>118</v>
      </c>
      <c r="E83" s="170">
        <f>+'8a. Pretekli potrjeni izdatki'!E83+'8b. Tekoči potrjeni izdatki'!E83</f>
        <v>0</v>
      </c>
      <c r="F83" s="170">
        <f>+'8a. Pretekli potrjeni izdatki'!F83+'8b. Tekoči potrjeni izdatki'!F83</f>
        <v>0</v>
      </c>
      <c r="G83" s="170">
        <f>+'8a. Pretekli potrjeni izdatki'!G83+'8b. Tekoči potrjeni izdatki'!G83</f>
        <v>0</v>
      </c>
      <c r="H83" s="170">
        <f>+'8a. Pretekli potrjeni izdatki'!H83+'8b. Tekoči potrjeni izdatki'!H83</f>
        <v>0</v>
      </c>
      <c r="I83" s="170">
        <f>+'8a. Pretekli potrjeni izdatki'!I83+'8b. Tekoči potrjeni izdatki'!I83</f>
        <v>0</v>
      </c>
      <c r="J83" s="170">
        <f>+'8a. Pretekli potrjeni izdatki'!J83+'8b. Tekoči potrjeni izdatki'!J83</f>
        <v>0</v>
      </c>
      <c r="K83" s="170">
        <f>+'8a. Pretekli potrjeni izdatki'!K83+'8b. Tekoči potrjeni izdatki'!K83</f>
        <v>0</v>
      </c>
      <c r="L83" s="62">
        <f t="shared" si="11"/>
        <v>0</v>
      </c>
      <c r="M83" s="420"/>
      <c r="N83" s="420"/>
      <c r="O83" s="420"/>
      <c r="P83" s="420"/>
    </row>
    <row r="84" spans="3:16" ht="28.5" customHeight="1" x14ac:dyDescent="0.25">
      <c r="C84" s="420"/>
      <c r="D84" s="255" t="s">
        <v>77</v>
      </c>
      <c r="E84" s="170">
        <f>+'8a. Pretekli potrjeni izdatki'!E84+'8b. Tekoči potrjeni izdatki'!E84</f>
        <v>0</v>
      </c>
      <c r="F84" s="170">
        <f>+'8a. Pretekli potrjeni izdatki'!F84+'8b. Tekoči potrjeni izdatki'!F84</f>
        <v>0</v>
      </c>
      <c r="G84" s="170">
        <f>+'8a. Pretekli potrjeni izdatki'!G84+'8b. Tekoči potrjeni izdatki'!G84</f>
        <v>0</v>
      </c>
      <c r="H84" s="170">
        <f>+'8a. Pretekli potrjeni izdatki'!H84+'8b. Tekoči potrjeni izdatki'!H84</f>
        <v>0</v>
      </c>
      <c r="I84" s="170">
        <f>+'8a. Pretekli potrjeni izdatki'!I84+'8b. Tekoči potrjeni izdatki'!I84</f>
        <v>0</v>
      </c>
      <c r="J84" s="170">
        <f>+'8a. Pretekli potrjeni izdatki'!J84+'8b. Tekoči potrjeni izdatki'!J84</f>
        <v>0</v>
      </c>
      <c r="K84" s="170">
        <f>+'8a. Pretekli potrjeni izdatki'!K84+'8b. Tekoči potrjeni izdatki'!K84</f>
        <v>0</v>
      </c>
      <c r="L84" s="62">
        <f t="shared" si="11"/>
        <v>0</v>
      </c>
      <c r="M84" s="420"/>
      <c r="N84" s="420"/>
      <c r="O84" s="420"/>
      <c r="P84" s="420"/>
    </row>
    <row r="85" spans="3:16" ht="28.5" customHeight="1" x14ac:dyDescent="0.25">
      <c r="C85" s="420"/>
      <c r="D85" s="255" t="s">
        <v>78</v>
      </c>
      <c r="E85" s="170">
        <f>+'8a. Pretekli potrjeni izdatki'!E85+'8b. Tekoči potrjeni izdatki'!E85</f>
        <v>0</v>
      </c>
      <c r="F85" s="170">
        <f>+'8a. Pretekli potrjeni izdatki'!F85+'8b. Tekoči potrjeni izdatki'!F85</f>
        <v>0</v>
      </c>
      <c r="G85" s="170">
        <f>+'8a. Pretekli potrjeni izdatki'!G85+'8b. Tekoči potrjeni izdatki'!G85</f>
        <v>0</v>
      </c>
      <c r="H85" s="170">
        <f>+'8a. Pretekli potrjeni izdatki'!H85+'8b. Tekoči potrjeni izdatki'!H85</f>
        <v>0</v>
      </c>
      <c r="I85" s="170">
        <f>+'8a. Pretekli potrjeni izdatki'!I85+'8b. Tekoči potrjeni izdatki'!I85</f>
        <v>0</v>
      </c>
      <c r="J85" s="170">
        <f>+'8a. Pretekli potrjeni izdatki'!J85+'8b. Tekoči potrjeni izdatki'!J85</f>
        <v>0</v>
      </c>
      <c r="K85" s="170">
        <f>+'8a. Pretekli potrjeni izdatki'!K85+'8b. Tekoči potrjeni izdatki'!K85</f>
        <v>0</v>
      </c>
      <c r="L85" s="62">
        <f t="shared" si="11"/>
        <v>0</v>
      </c>
      <c r="M85" s="420"/>
      <c r="N85" s="420"/>
      <c r="O85" s="420"/>
      <c r="P85" s="420"/>
    </row>
    <row r="86" spans="3:16" ht="28.5" customHeight="1" x14ac:dyDescent="0.25">
      <c r="C86" s="420"/>
      <c r="D86" s="255" t="s">
        <v>79</v>
      </c>
      <c r="E86" s="170">
        <f>+'8a. Pretekli potrjeni izdatki'!E86+'8b. Tekoči potrjeni izdatki'!E86</f>
        <v>0</v>
      </c>
      <c r="F86" s="170">
        <f>+'8a. Pretekli potrjeni izdatki'!F86+'8b. Tekoči potrjeni izdatki'!F86</f>
        <v>0</v>
      </c>
      <c r="G86" s="170">
        <f>+'8a. Pretekli potrjeni izdatki'!G86+'8b. Tekoči potrjeni izdatki'!G86</f>
        <v>0</v>
      </c>
      <c r="H86" s="170">
        <f>+'8a. Pretekli potrjeni izdatki'!H86+'8b. Tekoči potrjeni izdatki'!H86</f>
        <v>0</v>
      </c>
      <c r="I86" s="170">
        <f>+'8a. Pretekli potrjeni izdatki'!I86+'8b. Tekoči potrjeni izdatki'!I86</f>
        <v>0</v>
      </c>
      <c r="J86" s="170">
        <f>+'8a. Pretekli potrjeni izdatki'!J86+'8b. Tekoči potrjeni izdatki'!J86</f>
        <v>0</v>
      </c>
      <c r="K86" s="170">
        <f>+'8a. Pretekli potrjeni izdatki'!K86+'8b. Tekoči potrjeni izdatki'!K86</f>
        <v>0</v>
      </c>
      <c r="L86" s="62">
        <f t="shared" si="11"/>
        <v>0</v>
      </c>
      <c r="M86" s="420"/>
      <c r="N86" s="420"/>
      <c r="O86" s="420"/>
      <c r="P86" s="420"/>
    </row>
    <row r="87" spans="3:16" ht="28.5" customHeight="1" x14ac:dyDescent="0.25">
      <c r="C87" s="420"/>
      <c r="D87" s="255" t="s">
        <v>100</v>
      </c>
      <c r="E87" s="170">
        <f>+'8a. Pretekli potrjeni izdatki'!E87+'8b. Tekoči potrjeni izdatki'!E87</f>
        <v>0</v>
      </c>
      <c r="F87" s="170">
        <f>+'8a. Pretekli potrjeni izdatki'!F87+'8b. Tekoči potrjeni izdatki'!F87</f>
        <v>0</v>
      </c>
      <c r="G87" s="170">
        <f>+'8a. Pretekli potrjeni izdatki'!G87+'8b. Tekoči potrjeni izdatki'!G87</f>
        <v>0</v>
      </c>
      <c r="H87" s="170">
        <f>+'8a. Pretekli potrjeni izdatki'!H87+'8b. Tekoči potrjeni izdatki'!H87</f>
        <v>0</v>
      </c>
      <c r="I87" s="170">
        <f>+'8a. Pretekli potrjeni izdatki'!I87+'8b. Tekoči potrjeni izdatki'!I87</f>
        <v>0</v>
      </c>
      <c r="J87" s="170">
        <f>+'8a. Pretekli potrjeni izdatki'!J87+'8b. Tekoči potrjeni izdatki'!J87</f>
        <v>0</v>
      </c>
      <c r="K87" s="170">
        <f>+'8a. Pretekli potrjeni izdatki'!K87+'8b. Tekoči potrjeni izdatki'!K87</f>
        <v>0</v>
      </c>
      <c r="L87" s="62">
        <f t="shared" si="11"/>
        <v>0</v>
      </c>
      <c r="M87" s="420"/>
      <c r="N87" s="420"/>
      <c r="O87" s="420"/>
      <c r="P87" s="420"/>
    </row>
    <row r="88" spans="3:16" ht="28.5" customHeight="1" x14ac:dyDescent="0.25">
      <c r="C88" s="420"/>
      <c r="D88" s="66" t="str">
        <f>"Skupni upravičeni stroški " &amp;D78</f>
        <v>Skupni upravičeni stroški Finančni načrt PARTNERJA 4</v>
      </c>
      <c r="E88" s="67">
        <f t="shared" ref="E88:L88" si="12">SUM(E82:E87)</f>
        <v>0</v>
      </c>
      <c r="F88" s="67">
        <f t="shared" si="12"/>
        <v>0</v>
      </c>
      <c r="G88" s="67">
        <f t="shared" si="12"/>
        <v>0</v>
      </c>
      <c r="H88" s="67">
        <f t="shared" si="12"/>
        <v>0</v>
      </c>
      <c r="I88" s="67">
        <f t="shared" si="12"/>
        <v>0</v>
      </c>
      <c r="J88" s="67">
        <f t="shared" si="12"/>
        <v>0</v>
      </c>
      <c r="K88" s="67">
        <f t="shared" si="12"/>
        <v>0</v>
      </c>
      <c r="L88" s="67">
        <f t="shared" si="12"/>
        <v>0</v>
      </c>
      <c r="M88" s="420"/>
      <c r="N88" s="420"/>
      <c r="O88" s="420"/>
      <c r="P88" s="420"/>
    </row>
    <row r="89" spans="3:16" ht="28.5" customHeight="1" x14ac:dyDescent="0.25">
      <c r="C89" s="420"/>
      <c r="D89" s="431"/>
      <c r="E89" s="432"/>
      <c r="F89" s="432"/>
      <c r="G89" s="432"/>
      <c r="H89" s="432"/>
      <c r="I89" s="432"/>
      <c r="J89" s="432"/>
      <c r="K89" s="432"/>
      <c r="L89" s="432"/>
      <c r="M89" s="420"/>
      <c r="N89" s="420"/>
      <c r="O89" s="420"/>
      <c r="P89" s="420"/>
    </row>
    <row r="90" spans="3:16" ht="28.5" customHeight="1" x14ac:dyDescent="0.25">
      <c r="C90" s="420"/>
      <c r="D90" s="433"/>
      <c r="E90" s="434"/>
      <c r="F90" s="434"/>
      <c r="G90" s="434"/>
      <c r="H90" s="434"/>
      <c r="I90" s="434"/>
      <c r="J90" s="434"/>
      <c r="K90" s="434"/>
      <c r="L90" s="434"/>
      <c r="M90" s="420"/>
      <c r="N90" s="420"/>
      <c r="O90" s="420"/>
      <c r="P90" s="420"/>
    </row>
    <row r="91" spans="3:16" ht="28.5" customHeight="1" x14ac:dyDescent="0.25">
      <c r="C91" s="445"/>
      <c r="D91" s="452" t="str">
        <f>IF(COUNTIF(PARTNER5,"?*"),PARTNER5,"Finančni načrt PARTNERJA 5")</f>
        <v>Finančni načrt PARTNERJA 5</v>
      </c>
      <c r="E91" s="420"/>
      <c r="F91" s="420"/>
      <c r="G91" s="420"/>
      <c r="H91" s="422"/>
      <c r="I91" s="422"/>
      <c r="J91" s="422"/>
      <c r="K91" s="422"/>
      <c r="L91" s="420"/>
      <c r="M91" s="420"/>
      <c r="N91" s="420"/>
      <c r="O91" s="420"/>
      <c r="P91" s="420"/>
    </row>
    <row r="92" spans="3:16" ht="28.5" customHeight="1" x14ac:dyDescent="0.25">
      <c r="C92" s="420"/>
      <c r="D92" s="1117"/>
      <c r="E92" s="1118"/>
      <c r="F92" s="1118"/>
      <c r="G92" s="1118"/>
      <c r="H92" s="1118"/>
      <c r="I92" s="1118"/>
      <c r="J92" s="1118"/>
      <c r="K92" s="1118"/>
      <c r="L92" s="1118"/>
      <c r="M92" s="420"/>
      <c r="N92" s="420"/>
      <c r="O92" s="420"/>
      <c r="P92" s="420"/>
    </row>
    <row r="93" spans="3:16" ht="28.5" customHeight="1" x14ac:dyDescent="0.25">
      <c r="C93" s="420"/>
      <c r="D93" s="55" t="s">
        <v>108</v>
      </c>
      <c r="E93" s="1058" t="s">
        <v>32</v>
      </c>
      <c r="F93" s="1058" t="s">
        <v>109</v>
      </c>
      <c r="G93" s="1059" t="s">
        <v>110</v>
      </c>
      <c r="H93" s="1060"/>
      <c r="I93" s="1058" t="s">
        <v>111</v>
      </c>
      <c r="J93" s="1058"/>
      <c r="K93" s="1058" t="s">
        <v>112</v>
      </c>
      <c r="L93" s="1058" t="s">
        <v>113</v>
      </c>
      <c r="M93" s="420"/>
      <c r="N93" s="420"/>
      <c r="O93" s="420"/>
      <c r="P93" s="420"/>
    </row>
    <row r="94" spans="3:16" ht="28.5" customHeight="1" x14ac:dyDescent="0.25">
      <c r="C94" s="420"/>
      <c r="D94" s="59" t="s">
        <v>31</v>
      </c>
      <c r="E94" s="1058"/>
      <c r="F94" s="1058"/>
      <c r="G94" s="380" t="s">
        <v>114</v>
      </c>
      <c r="H94" s="380" t="s">
        <v>115</v>
      </c>
      <c r="I94" s="381" t="s">
        <v>116</v>
      </c>
      <c r="J94" s="381" t="s">
        <v>117</v>
      </c>
      <c r="K94" s="1058"/>
      <c r="L94" s="1058"/>
      <c r="M94" s="420"/>
      <c r="N94" s="420"/>
      <c r="O94" s="420"/>
      <c r="P94" s="420"/>
    </row>
    <row r="95" spans="3:16" ht="28.5" customHeight="1" x14ac:dyDescent="0.25">
      <c r="C95" s="420"/>
      <c r="D95" s="255" t="s">
        <v>98</v>
      </c>
      <c r="E95" s="170">
        <f>+'8a. Pretekli potrjeni izdatki'!E95+'8b. Tekoči potrjeni izdatki'!E95</f>
        <v>0</v>
      </c>
      <c r="F95" s="170">
        <f>+'8a. Pretekli potrjeni izdatki'!F95+'8b. Tekoči potrjeni izdatki'!F95</f>
        <v>0</v>
      </c>
      <c r="G95" s="170">
        <f>+'8a. Pretekli potrjeni izdatki'!G95+'8b. Tekoči potrjeni izdatki'!G95</f>
        <v>0</v>
      </c>
      <c r="H95" s="170">
        <f>+'8a. Pretekli potrjeni izdatki'!H95+'8b. Tekoči potrjeni izdatki'!H95</f>
        <v>0</v>
      </c>
      <c r="I95" s="170">
        <f>+'8a. Pretekli potrjeni izdatki'!I95+'8b. Tekoči potrjeni izdatki'!I95</f>
        <v>0</v>
      </c>
      <c r="J95" s="170">
        <f>+'8a. Pretekli potrjeni izdatki'!J95+'8b. Tekoči potrjeni izdatki'!J95</f>
        <v>0</v>
      </c>
      <c r="K95" s="170">
        <f>+'8a. Pretekli potrjeni izdatki'!K95+'8b. Tekoči potrjeni izdatki'!K95</f>
        <v>0</v>
      </c>
      <c r="L95" s="62">
        <f t="shared" ref="L95:L100" si="13">SUM(E95:K95)</f>
        <v>0</v>
      </c>
      <c r="M95" s="420"/>
      <c r="N95" s="420"/>
      <c r="O95" s="420"/>
      <c r="P95" s="420"/>
    </row>
    <row r="96" spans="3:16" ht="28.5" customHeight="1" x14ac:dyDescent="0.25">
      <c r="C96" s="420"/>
      <c r="D96" s="255" t="s">
        <v>118</v>
      </c>
      <c r="E96" s="170">
        <f>+'8a. Pretekli potrjeni izdatki'!E96+'8b. Tekoči potrjeni izdatki'!E96</f>
        <v>0</v>
      </c>
      <c r="F96" s="170">
        <f>+'8a. Pretekli potrjeni izdatki'!F96+'8b. Tekoči potrjeni izdatki'!F96</f>
        <v>0</v>
      </c>
      <c r="G96" s="170">
        <f>+'8a. Pretekli potrjeni izdatki'!G96+'8b. Tekoči potrjeni izdatki'!G96</f>
        <v>0</v>
      </c>
      <c r="H96" s="170">
        <f>+'8a. Pretekli potrjeni izdatki'!H96+'8b. Tekoči potrjeni izdatki'!H96</f>
        <v>0</v>
      </c>
      <c r="I96" s="170">
        <f>+'8a. Pretekli potrjeni izdatki'!I96+'8b. Tekoči potrjeni izdatki'!I96</f>
        <v>0</v>
      </c>
      <c r="J96" s="170">
        <f>+'8a. Pretekli potrjeni izdatki'!J96+'8b. Tekoči potrjeni izdatki'!J96</f>
        <v>0</v>
      </c>
      <c r="K96" s="170">
        <f>+'8a. Pretekli potrjeni izdatki'!K96+'8b. Tekoči potrjeni izdatki'!K96</f>
        <v>0</v>
      </c>
      <c r="L96" s="62">
        <f t="shared" si="13"/>
        <v>0</v>
      </c>
      <c r="M96" s="420"/>
      <c r="N96" s="420"/>
      <c r="O96" s="420"/>
      <c r="P96" s="420"/>
    </row>
    <row r="97" spans="3:16" ht="28.5" customHeight="1" x14ac:dyDescent="0.25">
      <c r="C97" s="420"/>
      <c r="D97" s="255" t="s">
        <v>77</v>
      </c>
      <c r="E97" s="170">
        <f>+'8a. Pretekli potrjeni izdatki'!E97+'8b. Tekoči potrjeni izdatki'!E97</f>
        <v>0</v>
      </c>
      <c r="F97" s="170">
        <f>+'8a. Pretekli potrjeni izdatki'!F97+'8b. Tekoči potrjeni izdatki'!F97</f>
        <v>0</v>
      </c>
      <c r="G97" s="170">
        <f>+'8a. Pretekli potrjeni izdatki'!G97+'8b. Tekoči potrjeni izdatki'!G97</f>
        <v>0</v>
      </c>
      <c r="H97" s="170">
        <f>+'8a. Pretekli potrjeni izdatki'!H97+'8b. Tekoči potrjeni izdatki'!H97</f>
        <v>0</v>
      </c>
      <c r="I97" s="170">
        <f>+'8a. Pretekli potrjeni izdatki'!I97+'8b. Tekoči potrjeni izdatki'!I97</f>
        <v>0</v>
      </c>
      <c r="J97" s="170">
        <f>+'8a. Pretekli potrjeni izdatki'!J97+'8b. Tekoči potrjeni izdatki'!J97</f>
        <v>0</v>
      </c>
      <c r="K97" s="170">
        <f>+'8a. Pretekli potrjeni izdatki'!K97+'8b. Tekoči potrjeni izdatki'!K97</f>
        <v>0</v>
      </c>
      <c r="L97" s="62">
        <f t="shared" si="13"/>
        <v>0</v>
      </c>
      <c r="M97" s="420"/>
      <c r="N97" s="420"/>
      <c r="O97" s="420"/>
      <c r="P97" s="420"/>
    </row>
    <row r="98" spans="3:16" ht="28.5" customHeight="1" x14ac:dyDescent="0.25">
      <c r="C98" s="420"/>
      <c r="D98" s="255" t="s">
        <v>78</v>
      </c>
      <c r="E98" s="170">
        <f>+'8a. Pretekli potrjeni izdatki'!E98+'8b. Tekoči potrjeni izdatki'!E98</f>
        <v>0</v>
      </c>
      <c r="F98" s="170">
        <f>+'8a. Pretekli potrjeni izdatki'!F98+'8b. Tekoči potrjeni izdatki'!F98</f>
        <v>0</v>
      </c>
      <c r="G98" s="170">
        <f>+'8a. Pretekli potrjeni izdatki'!G98+'8b. Tekoči potrjeni izdatki'!G98</f>
        <v>0</v>
      </c>
      <c r="H98" s="170">
        <f>+'8a. Pretekli potrjeni izdatki'!H98+'8b. Tekoči potrjeni izdatki'!H98</f>
        <v>0</v>
      </c>
      <c r="I98" s="170">
        <f>+'8a. Pretekli potrjeni izdatki'!I98+'8b. Tekoči potrjeni izdatki'!I98</f>
        <v>0</v>
      </c>
      <c r="J98" s="170">
        <f>+'8a. Pretekli potrjeni izdatki'!J98+'8b. Tekoči potrjeni izdatki'!J98</f>
        <v>0</v>
      </c>
      <c r="K98" s="170">
        <f>+'8a. Pretekli potrjeni izdatki'!K98+'8b. Tekoči potrjeni izdatki'!K98</f>
        <v>0</v>
      </c>
      <c r="L98" s="62">
        <f t="shared" si="13"/>
        <v>0</v>
      </c>
      <c r="M98" s="420"/>
      <c r="N98" s="420"/>
      <c r="O98" s="420"/>
      <c r="P98" s="420"/>
    </row>
    <row r="99" spans="3:16" ht="28.5" customHeight="1" x14ac:dyDescent="0.25">
      <c r="C99" s="420"/>
      <c r="D99" s="255" t="s">
        <v>79</v>
      </c>
      <c r="E99" s="170">
        <f>+'8a. Pretekli potrjeni izdatki'!E99+'8b. Tekoči potrjeni izdatki'!E99</f>
        <v>0</v>
      </c>
      <c r="F99" s="170">
        <f>+'8a. Pretekli potrjeni izdatki'!F99+'8b. Tekoči potrjeni izdatki'!F99</f>
        <v>0</v>
      </c>
      <c r="G99" s="170">
        <f>+'8a. Pretekli potrjeni izdatki'!G99+'8b. Tekoči potrjeni izdatki'!G99</f>
        <v>0</v>
      </c>
      <c r="H99" s="170">
        <f>+'8a. Pretekli potrjeni izdatki'!H99+'8b. Tekoči potrjeni izdatki'!H99</f>
        <v>0</v>
      </c>
      <c r="I99" s="170">
        <f>+'8a. Pretekli potrjeni izdatki'!I99+'8b. Tekoči potrjeni izdatki'!I99</f>
        <v>0</v>
      </c>
      <c r="J99" s="170">
        <f>+'8a. Pretekli potrjeni izdatki'!J99+'8b. Tekoči potrjeni izdatki'!J99</f>
        <v>0</v>
      </c>
      <c r="K99" s="170">
        <f>+'8a. Pretekli potrjeni izdatki'!K99+'8b. Tekoči potrjeni izdatki'!K99</f>
        <v>0</v>
      </c>
      <c r="L99" s="62">
        <f t="shared" si="13"/>
        <v>0</v>
      </c>
      <c r="M99" s="420"/>
      <c r="N99" s="420"/>
      <c r="O99" s="420"/>
      <c r="P99" s="420"/>
    </row>
    <row r="100" spans="3:16" ht="28.5" customHeight="1" x14ac:dyDescent="0.25">
      <c r="C100" s="420"/>
      <c r="D100" s="255" t="s">
        <v>100</v>
      </c>
      <c r="E100" s="170">
        <f>+'8a. Pretekli potrjeni izdatki'!E100+'8b. Tekoči potrjeni izdatki'!E100</f>
        <v>0</v>
      </c>
      <c r="F100" s="170">
        <f>+'8a. Pretekli potrjeni izdatki'!F100+'8b. Tekoči potrjeni izdatki'!F100</f>
        <v>0</v>
      </c>
      <c r="G100" s="170">
        <f>+'8a. Pretekli potrjeni izdatki'!G100+'8b. Tekoči potrjeni izdatki'!G100</f>
        <v>0</v>
      </c>
      <c r="H100" s="170">
        <f>+'8a. Pretekli potrjeni izdatki'!H100+'8b. Tekoči potrjeni izdatki'!H100</f>
        <v>0</v>
      </c>
      <c r="I100" s="170">
        <f>+'8a. Pretekli potrjeni izdatki'!I100+'8b. Tekoči potrjeni izdatki'!I100</f>
        <v>0</v>
      </c>
      <c r="J100" s="170">
        <f>+'8a. Pretekli potrjeni izdatki'!J100+'8b. Tekoči potrjeni izdatki'!J100</f>
        <v>0</v>
      </c>
      <c r="K100" s="170">
        <f>+'8a. Pretekli potrjeni izdatki'!K100+'8b. Tekoči potrjeni izdatki'!K100</f>
        <v>0</v>
      </c>
      <c r="L100" s="62">
        <f t="shared" si="13"/>
        <v>0</v>
      </c>
      <c r="M100" s="420"/>
      <c r="N100" s="420"/>
      <c r="O100" s="420"/>
      <c r="P100" s="420"/>
    </row>
    <row r="101" spans="3:16" ht="28.5" customHeight="1" x14ac:dyDescent="0.25">
      <c r="C101" s="420"/>
      <c r="D101" s="66" t="str">
        <f>"Skupni upravičeni stroški " &amp;D91</f>
        <v>Skupni upravičeni stroški Finančni načrt PARTNERJA 5</v>
      </c>
      <c r="E101" s="67">
        <f t="shared" ref="E101:L101" si="14">SUM(E95:E100)</f>
        <v>0</v>
      </c>
      <c r="F101" s="67">
        <f t="shared" si="14"/>
        <v>0</v>
      </c>
      <c r="G101" s="67">
        <f t="shared" si="14"/>
        <v>0</v>
      </c>
      <c r="H101" s="67">
        <f t="shared" si="14"/>
        <v>0</v>
      </c>
      <c r="I101" s="67">
        <f t="shared" si="14"/>
        <v>0</v>
      </c>
      <c r="J101" s="67">
        <f t="shared" si="14"/>
        <v>0</v>
      </c>
      <c r="K101" s="67">
        <f t="shared" si="14"/>
        <v>0</v>
      </c>
      <c r="L101" s="67">
        <f t="shared" si="14"/>
        <v>0</v>
      </c>
      <c r="M101" s="420"/>
      <c r="N101" s="420"/>
      <c r="O101" s="420"/>
      <c r="P101" s="420"/>
    </row>
    <row r="102" spans="3:16" ht="28.5" customHeight="1" x14ac:dyDescent="0.25">
      <c r="C102" s="420"/>
      <c r="D102" s="431"/>
      <c r="E102" s="432"/>
      <c r="F102" s="432"/>
      <c r="G102" s="432"/>
      <c r="H102" s="432"/>
      <c r="I102" s="432"/>
      <c r="J102" s="432"/>
      <c r="K102" s="432"/>
      <c r="L102" s="432"/>
      <c r="M102" s="420"/>
      <c r="N102" s="420"/>
      <c r="O102" s="420"/>
      <c r="P102" s="420"/>
    </row>
    <row r="103" spans="3:16" ht="28.5" customHeight="1" x14ac:dyDescent="0.25">
      <c r="C103" s="420"/>
      <c r="D103" s="435"/>
      <c r="E103" s="432"/>
      <c r="F103" s="432"/>
      <c r="G103" s="432"/>
      <c r="H103" s="432"/>
      <c r="I103" s="432"/>
      <c r="J103" s="432"/>
      <c r="K103" s="432"/>
      <c r="L103" s="432"/>
      <c r="M103" s="420"/>
      <c r="N103" s="420"/>
      <c r="O103" s="420"/>
      <c r="P103" s="420"/>
    </row>
    <row r="104" spans="3:16" ht="28.5" customHeight="1" x14ac:dyDescent="0.25">
      <c r="C104" s="445"/>
      <c r="D104" s="452" t="str">
        <f>IF(COUNTIF(PARTNER6,"?*"),PARTNER6,"Finančni načrt PARTNERJA 6")</f>
        <v>Finančni načrt PARTNERJA 6</v>
      </c>
      <c r="E104" s="420"/>
      <c r="F104" s="420"/>
      <c r="G104" s="420"/>
      <c r="H104" s="422"/>
      <c r="I104" s="422"/>
      <c r="J104" s="422"/>
      <c r="K104" s="422"/>
      <c r="L104" s="420"/>
      <c r="M104" s="420"/>
      <c r="N104" s="420"/>
      <c r="O104" s="420"/>
      <c r="P104" s="420"/>
    </row>
    <row r="105" spans="3:16" ht="28.5" customHeight="1" x14ac:dyDescent="0.25">
      <c r="C105" s="420"/>
      <c r="D105" s="1117"/>
      <c r="E105" s="1118"/>
      <c r="F105" s="1118"/>
      <c r="G105" s="1118"/>
      <c r="H105" s="1118"/>
      <c r="I105" s="1118"/>
      <c r="J105" s="1118"/>
      <c r="K105" s="1118"/>
      <c r="L105" s="1118"/>
      <c r="M105" s="420"/>
      <c r="N105" s="420"/>
      <c r="O105" s="420"/>
      <c r="P105" s="420"/>
    </row>
    <row r="106" spans="3:16" ht="28.5" customHeight="1" x14ac:dyDescent="0.25">
      <c r="C106" s="420"/>
      <c r="D106" s="55" t="s">
        <v>108</v>
      </c>
      <c r="E106" s="1058" t="s">
        <v>32</v>
      </c>
      <c r="F106" s="1058" t="s">
        <v>109</v>
      </c>
      <c r="G106" s="1059" t="s">
        <v>110</v>
      </c>
      <c r="H106" s="1060"/>
      <c r="I106" s="1058" t="s">
        <v>111</v>
      </c>
      <c r="J106" s="1058"/>
      <c r="K106" s="1058" t="s">
        <v>112</v>
      </c>
      <c r="L106" s="1058" t="s">
        <v>113</v>
      </c>
      <c r="M106" s="420"/>
      <c r="N106" s="420"/>
      <c r="O106" s="420"/>
      <c r="P106" s="420"/>
    </row>
    <row r="107" spans="3:16" ht="28.5" customHeight="1" x14ac:dyDescent="0.25">
      <c r="C107" s="420"/>
      <c r="D107" s="59" t="s">
        <v>31</v>
      </c>
      <c r="E107" s="1058"/>
      <c r="F107" s="1058"/>
      <c r="G107" s="380" t="s">
        <v>114</v>
      </c>
      <c r="H107" s="380" t="s">
        <v>115</v>
      </c>
      <c r="I107" s="381" t="s">
        <v>116</v>
      </c>
      <c r="J107" s="381" t="s">
        <v>117</v>
      </c>
      <c r="K107" s="1058"/>
      <c r="L107" s="1058"/>
      <c r="M107" s="420"/>
      <c r="N107" s="420"/>
      <c r="O107" s="420"/>
      <c r="P107" s="420"/>
    </row>
    <row r="108" spans="3:16" ht="28.5" customHeight="1" x14ac:dyDescent="0.25">
      <c r="C108" s="420"/>
      <c r="D108" s="255" t="s">
        <v>98</v>
      </c>
      <c r="E108" s="170">
        <f>+'8a. Pretekli potrjeni izdatki'!E108+'8b. Tekoči potrjeni izdatki'!E108</f>
        <v>0</v>
      </c>
      <c r="F108" s="170">
        <f>+'8a. Pretekli potrjeni izdatki'!F108+'8b. Tekoči potrjeni izdatki'!F108</f>
        <v>0</v>
      </c>
      <c r="G108" s="170">
        <f>+'8a. Pretekli potrjeni izdatki'!G108+'8b. Tekoči potrjeni izdatki'!G108</f>
        <v>0</v>
      </c>
      <c r="H108" s="170">
        <f>+'8a. Pretekli potrjeni izdatki'!H108+'8b. Tekoči potrjeni izdatki'!H108</f>
        <v>0</v>
      </c>
      <c r="I108" s="170">
        <f>+'8a. Pretekli potrjeni izdatki'!I108+'8b. Tekoči potrjeni izdatki'!I108</f>
        <v>0</v>
      </c>
      <c r="J108" s="170">
        <f>+'8a. Pretekli potrjeni izdatki'!J108+'8b. Tekoči potrjeni izdatki'!J108</f>
        <v>0</v>
      </c>
      <c r="K108" s="170">
        <f>+'8a. Pretekli potrjeni izdatki'!K108+'8b. Tekoči potrjeni izdatki'!K108</f>
        <v>0</v>
      </c>
      <c r="L108" s="62">
        <f t="shared" ref="L108:L113" si="15">SUM(E108:K108)</f>
        <v>0</v>
      </c>
      <c r="M108" s="420"/>
      <c r="N108" s="420"/>
      <c r="O108" s="420"/>
      <c r="P108" s="420"/>
    </row>
    <row r="109" spans="3:16" ht="28.5" customHeight="1" x14ac:dyDescent="0.25">
      <c r="C109" s="420"/>
      <c r="D109" s="255" t="s">
        <v>118</v>
      </c>
      <c r="E109" s="170">
        <f>+'8a. Pretekli potrjeni izdatki'!E109+'8b. Tekoči potrjeni izdatki'!E109</f>
        <v>0</v>
      </c>
      <c r="F109" s="170">
        <f>+'8a. Pretekli potrjeni izdatki'!F109+'8b. Tekoči potrjeni izdatki'!F109</f>
        <v>0</v>
      </c>
      <c r="G109" s="170">
        <f>+'8a. Pretekli potrjeni izdatki'!G109+'8b. Tekoči potrjeni izdatki'!G109</f>
        <v>0</v>
      </c>
      <c r="H109" s="170">
        <f>+'8a. Pretekli potrjeni izdatki'!H109+'8b. Tekoči potrjeni izdatki'!H109</f>
        <v>0</v>
      </c>
      <c r="I109" s="170">
        <f>+'8a. Pretekli potrjeni izdatki'!I109+'8b. Tekoči potrjeni izdatki'!I109</f>
        <v>0</v>
      </c>
      <c r="J109" s="170">
        <f>+'8a. Pretekli potrjeni izdatki'!J109+'8b. Tekoči potrjeni izdatki'!J109</f>
        <v>0</v>
      </c>
      <c r="K109" s="170">
        <f>+'8a. Pretekli potrjeni izdatki'!K109+'8b. Tekoči potrjeni izdatki'!K109</f>
        <v>0</v>
      </c>
      <c r="L109" s="62">
        <f t="shared" si="15"/>
        <v>0</v>
      </c>
      <c r="M109" s="420"/>
      <c r="N109" s="420"/>
      <c r="O109" s="420"/>
      <c r="P109" s="420"/>
    </row>
    <row r="110" spans="3:16" ht="28.5" customHeight="1" x14ac:dyDescent="0.25">
      <c r="C110" s="420"/>
      <c r="D110" s="255" t="s">
        <v>77</v>
      </c>
      <c r="E110" s="170">
        <f>+'8a. Pretekli potrjeni izdatki'!E110+'8b. Tekoči potrjeni izdatki'!E110</f>
        <v>0</v>
      </c>
      <c r="F110" s="170">
        <f>+'8a. Pretekli potrjeni izdatki'!F110+'8b. Tekoči potrjeni izdatki'!F110</f>
        <v>0</v>
      </c>
      <c r="G110" s="170">
        <f>+'8a. Pretekli potrjeni izdatki'!G110+'8b. Tekoči potrjeni izdatki'!G110</f>
        <v>0</v>
      </c>
      <c r="H110" s="170">
        <f>+'8a. Pretekli potrjeni izdatki'!H110+'8b. Tekoči potrjeni izdatki'!H110</f>
        <v>0</v>
      </c>
      <c r="I110" s="170">
        <f>+'8a. Pretekli potrjeni izdatki'!I110+'8b. Tekoči potrjeni izdatki'!I110</f>
        <v>0</v>
      </c>
      <c r="J110" s="170">
        <f>+'8a. Pretekli potrjeni izdatki'!J110+'8b. Tekoči potrjeni izdatki'!J110</f>
        <v>0</v>
      </c>
      <c r="K110" s="170">
        <f>+'8a. Pretekli potrjeni izdatki'!K110+'8b. Tekoči potrjeni izdatki'!K110</f>
        <v>0</v>
      </c>
      <c r="L110" s="62">
        <f t="shared" si="15"/>
        <v>0</v>
      </c>
      <c r="M110" s="420"/>
      <c r="N110" s="420"/>
      <c r="O110" s="420"/>
      <c r="P110" s="420"/>
    </row>
    <row r="111" spans="3:16" ht="28.5" customHeight="1" x14ac:dyDescent="0.25">
      <c r="C111" s="420"/>
      <c r="D111" s="255" t="s">
        <v>78</v>
      </c>
      <c r="E111" s="170">
        <f>+'8a. Pretekli potrjeni izdatki'!E111+'8b. Tekoči potrjeni izdatki'!E111</f>
        <v>0</v>
      </c>
      <c r="F111" s="170">
        <f>+'8a. Pretekli potrjeni izdatki'!F111+'8b. Tekoči potrjeni izdatki'!F111</f>
        <v>0</v>
      </c>
      <c r="G111" s="170">
        <f>+'8a. Pretekli potrjeni izdatki'!G111+'8b. Tekoči potrjeni izdatki'!G111</f>
        <v>0</v>
      </c>
      <c r="H111" s="170">
        <f>+'8a. Pretekli potrjeni izdatki'!H111+'8b. Tekoči potrjeni izdatki'!H111</f>
        <v>0</v>
      </c>
      <c r="I111" s="170">
        <f>+'8a. Pretekli potrjeni izdatki'!I111+'8b. Tekoči potrjeni izdatki'!I111</f>
        <v>0</v>
      </c>
      <c r="J111" s="170">
        <f>+'8a. Pretekli potrjeni izdatki'!J111+'8b. Tekoči potrjeni izdatki'!J111</f>
        <v>0</v>
      </c>
      <c r="K111" s="170">
        <f>+'8a. Pretekli potrjeni izdatki'!K111+'8b. Tekoči potrjeni izdatki'!K111</f>
        <v>0</v>
      </c>
      <c r="L111" s="62">
        <f t="shared" si="15"/>
        <v>0</v>
      </c>
      <c r="M111" s="420"/>
      <c r="N111" s="420"/>
      <c r="O111" s="420"/>
      <c r="P111" s="420"/>
    </row>
    <row r="112" spans="3:16" ht="28.5" customHeight="1" x14ac:dyDescent="0.25">
      <c r="C112" s="420"/>
      <c r="D112" s="255" t="s">
        <v>79</v>
      </c>
      <c r="E112" s="170">
        <f>+'8a. Pretekli potrjeni izdatki'!E112+'8b. Tekoči potrjeni izdatki'!E112</f>
        <v>0</v>
      </c>
      <c r="F112" s="170">
        <f>+'8a. Pretekli potrjeni izdatki'!F112+'8b. Tekoči potrjeni izdatki'!F112</f>
        <v>0</v>
      </c>
      <c r="G112" s="170">
        <f>+'8a. Pretekli potrjeni izdatki'!G112+'8b. Tekoči potrjeni izdatki'!G112</f>
        <v>0</v>
      </c>
      <c r="H112" s="170">
        <f>+'8a. Pretekli potrjeni izdatki'!H112+'8b. Tekoči potrjeni izdatki'!H112</f>
        <v>0</v>
      </c>
      <c r="I112" s="170">
        <f>+'8a. Pretekli potrjeni izdatki'!I112+'8b. Tekoči potrjeni izdatki'!I112</f>
        <v>0</v>
      </c>
      <c r="J112" s="170">
        <f>+'8a. Pretekli potrjeni izdatki'!J112+'8b. Tekoči potrjeni izdatki'!J112</f>
        <v>0</v>
      </c>
      <c r="K112" s="170">
        <f>+'8a. Pretekli potrjeni izdatki'!K112+'8b. Tekoči potrjeni izdatki'!K112</f>
        <v>0</v>
      </c>
      <c r="L112" s="62">
        <f t="shared" si="15"/>
        <v>0</v>
      </c>
      <c r="M112" s="420"/>
      <c r="N112" s="420"/>
      <c r="O112" s="420"/>
      <c r="P112" s="420"/>
    </row>
    <row r="113" spans="3:16" ht="28.5" customHeight="1" x14ac:dyDescent="0.25">
      <c r="C113" s="420"/>
      <c r="D113" s="255" t="s">
        <v>100</v>
      </c>
      <c r="E113" s="170">
        <f>+'8a. Pretekli potrjeni izdatki'!E113+'8b. Tekoči potrjeni izdatki'!E113</f>
        <v>0</v>
      </c>
      <c r="F113" s="170">
        <f>+'8a. Pretekli potrjeni izdatki'!F113+'8b. Tekoči potrjeni izdatki'!F113</f>
        <v>0</v>
      </c>
      <c r="G113" s="170">
        <f>+'8a. Pretekli potrjeni izdatki'!G113+'8b. Tekoči potrjeni izdatki'!G113</f>
        <v>0</v>
      </c>
      <c r="H113" s="170">
        <f>+'8a. Pretekli potrjeni izdatki'!H113+'8b. Tekoči potrjeni izdatki'!H113</f>
        <v>0</v>
      </c>
      <c r="I113" s="170">
        <f>+'8a. Pretekli potrjeni izdatki'!I113+'8b. Tekoči potrjeni izdatki'!I113</f>
        <v>0</v>
      </c>
      <c r="J113" s="170">
        <f>+'8a. Pretekli potrjeni izdatki'!J113+'8b. Tekoči potrjeni izdatki'!J113</f>
        <v>0</v>
      </c>
      <c r="K113" s="170">
        <f>+'8a. Pretekli potrjeni izdatki'!K113+'8b. Tekoči potrjeni izdatki'!K113</f>
        <v>0</v>
      </c>
      <c r="L113" s="62">
        <f t="shared" si="15"/>
        <v>0</v>
      </c>
      <c r="M113" s="420"/>
      <c r="N113" s="420"/>
      <c r="O113" s="420"/>
      <c r="P113" s="420"/>
    </row>
    <row r="114" spans="3:16" ht="28.5" customHeight="1" x14ac:dyDescent="0.25">
      <c r="C114" s="420"/>
      <c r="D114" s="66" t="str">
        <f>"Skupni upravičeni stroški " &amp;D104</f>
        <v>Skupni upravičeni stroški Finančni načrt PARTNERJA 6</v>
      </c>
      <c r="E114" s="67">
        <f t="shared" ref="E114:L114" si="16">SUM(E108:E113)</f>
        <v>0</v>
      </c>
      <c r="F114" s="67">
        <f t="shared" si="16"/>
        <v>0</v>
      </c>
      <c r="G114" s="67">
        <f t="shared" si="16"/>
        <v>0</v>
      </c>
      <c r="H114" s="67">
        <f t="shared" si="16"/>
        <v>0</v>
      </c>
      <c r="I114" s="67">
        <f t="shared" si="16"/>
        <v>0</v>
      </c>
      <c r="J114" s="67">
        <f t="shared" si="16"/>
        <v>0</v>
      </c>
      <c r="K114" s="67">
        <f t="shared" si="16"/>
        <v>0</v>
      </c>
      <c r="L114" s="67">
        <f t="shared" si="16"/>
        <v>0</v>
      </c>
      <c r="M114" s="420"/>
      <c r="N114" s="420"/>
      <c r="O114" s="420"/>
      <c r="P114" s="420"/>
    </row>
    <row r="115" spans="3:16" ht="28.5" customHeight="1" x14ac:dyDescent="0.25">
      <c r="C115" s="420"/>
      <c r="D115" s="431"/>
      <c r="E115" s="432"/>
      <c r="F115" s="432"/>
      <c r="G115" s="432"/>
      <c r="H115" s="432"/>
      <c r="I115" s="432"/>
      <c r="J115" s="432"/>
      <c r="K115" s="432"/>
      <c r="L115" s="432"/>
      <c r="M115" s="420"/>
      <c r="N115" s="420"/>
      <c r="O115" s="420"/>
      <c r="P115" s="420"/>
    </row>
    <row r="116" spans="3:16" ht="28.5" customHeight="1" x14ac:dyDescent="0.25">
      <c r="C116" s="420"/>
      <c r="D116" s="433"/>
      <c r="E116" s="434"/>
      <c r="F116" s="434"/>
      <c r="G116" s="434"/>
      <c r="H116" s="434"/>
      <c r="I116" s="434"/>
      <c r="J116" s="434"/>
      <c r="K116" s="434"/>
      <c r="L116" s="434"/>
      <c r="M116" s="420"/>
      <c r="N116" s="420"/>
      <c r="O116" s="420"/>
      <c r="P116" s="420"/>
    </row>
    <row r="117" spans="3:16" ht="28.5" customHeight="1" x14ac:dyDescent="0.25">
      <c r="C117" s="445"/>
      <c r="D117" s="452" t="str">
        <f>IF(COUNTIF(PARTNER7,"?*"),PARTNER7,"Finančni načrt PARTNERJA 7")</f>
        <v>Finančni načrt PARTNERJA 7</v>
      </c>
      <c r="E117" s="420"/>
      <c r="F117" s="420"/>
      <c r="G117" s="420"/>
      <c r="H117" s="422"/>
      <c r="I117" s="422"/>
      <c r="J117" s="422"/>
      <c r="K117" s="422"/>
      <c r="L117" s="420"/>
      <c r="M117" s="420"/>
      <c r="N117" s="420"/>
      <c r="O117" s="420"/>
      <c r="P117" s="420"/>
    </row>
    <row r="118" spans="3:16" ht="28.5" customHeight="1" x14ac:dyDescent="0.25">
      <c r="C118" s="420"/>
      <c r="D118" s="1117"/>
      <c r="E118" s="1118"/>
      <c r="F118" s="1118"/>
      <c r="G118" s="1118"/>
      <c r="H118" s="1118"/>
      <c r="I118" s="1118"/>
      <c r="J118" s="1118"/>
      <c r="K118" s="1118"/>
      <c r="L118" s="1118"/>
      <c r="M118" s="420"/>
      <c r="N118" s="420"/>
      <c r="O118" s="420"/>
      <c r="P118" s="420"/>
    </row>
    <row r="119" spans="3:16" ht="28.5" customHeight="1" x14ac:dyDescent="0.25">
      <c r="C119" s="420"/>
      <c r="D119" s="55" t="s">
        <v>108</v>
      </c>
      <c r="E119" s="1058" t="s">
        <v>32</v>
      </c>
      <c r="F119" s="1058" t="s">
        <v>109</v>
      </c>
      <c r="G119" s="1059" t="s">
        <v>110</v>
      </c>
      <c r="H119" s="1060"/>
      <c r="I119" s="1058" t="s">
        <v>111</v>
      </c>
      <c r="J119" s="1058"/>
      <c r="K119" s="1058" t="s">
        <v>112</v>
      </c>
      <c r="L119" s="1058" t="s">
        <v>113</v>
      </c>
      <c r="M119" s="420"/>
      <c r="N119" s="420"/>
      <c r="O119" s="420"/>
      <c r="P119" s="420"/>
    </row>
    <row r="120" spans="3:16" ht="28.5" customHeight="1" x14ac:dyDescent="0.25">
      <c r="C120" s="420"/>
      <c r="D120" s="59" t="s">
        <v>31</v>
      </c>
      <c r="E120" s="1058"/>
      <c r="F120" s="1058"/>
      <c r="G120" s="380" t="s">
        <v>114</v>
      </c>
      <c r="H120" s="380" t="s">
        <v>115</v>
      </c>
      <c r="I120" s="381" t="s">
        <v>116</v>
      </c>
      <c r="J120" s="381" t="s">
        <v>117</v>
      </c>
      <c r="K120" s="1058"/>
      <c r="L120" s="1058"/>
      <c r="M120" s="420"/>
      <c r="N120" s="420"/>
      <c r="O120" s="420"/>
      <c r="P120" s="420"/>
    </row>
    <row r="121" spans="3:16" ht="28.5" customHeight="1" x14ac:dyDescent="0.25">
      <c r="C121" s="420"/>
      <c r="D121" s="255" t="s">
        <v>98</v>
      </c>
      <c r="E121" s="170">
        <f>+'8a. Pretekli potrjeni izdatki'!E121+'8b. Tekoči potrjeni izdatki'!E121</f>
        <v>0</v>
      </c>
      <c r="F121" s="170">
        <f>+'8a. Pretekli potrjeni izdatki'!F121+'8b. Tekoči potrjeni izdatki'!F121</f>
        <v>0</v>
      </c>
      <c r="G121" s="170">
        <f>+'8a. Pretekli potrjeni izdatki'!G121+'8b. Tekoči potrjeni izdatki'!G121</f>
        <v>0</v>
      </c>
      <c r="H121" s="170">
        <f>+'8a. Pretekli potrjeni izdatki'!H121+'8b. Tekoči potrjeni izdatki'!H121</f>
        <v>0</v>
      </c>
      <c r="I121" s="170">
        <f>+'8a. Pretekli potrjeni izdatki'!I121+'8b. Tekoči potrjeni izdatki'!I121</f>
        <v>0</v>
      </c>
      <c r="J121" s="170">
        <f>+'8a. Pretekli potrjeni izdatki'!J121+'8b. Tekoči potrjeni izdatki'!J121</f>
        <v>0</v>
      </c>
      <c r="K121" s="170">
        <f>+'8a. Pretekli potrjeni izdatki'!K121+'8b. Tekoči potrjeni izdatki'!K121</f>
        <v>0</v>
      </c>
      <c r="L121" s="62">
        <f t="shared" ref="L121:L126" si="17">SUM(E121:K121)</f>
        <v>0</v>
      </c>
      <c r="M121" s="420"/>
      <c r="N121" s="420"/>
      <c r="O121" s="420"/>
      <c r="P121" s="420"/>
    </row>
    <row r="122" spans="3:16" ht="28.5" customHeight="1" x14ac:dyDescent="0.25">
      <c r="C122" s="420"/>
      <c r="D122" s="255" t="s">
        <v>118</v>
      </c>
      <c r="E122" s="170">
        <f>+'8a. Pretekli potrjeni izdatki'!E122+'8b. Tekoči potrjeni izdatki'!E122</f>
        <v>0</v>
      </c>
      <c r="F122" s="170">
        <f>+'8a. Pretekli potrjeni izdatki'!F122+'8b. Tekoči potrjeni izdatki'!F122</f>
        <v>0</v>
      </c>
      <c r="G122" s="170">
        <f>+'8a. Pretekli potrjeni izdatki'!G122+'8b. Tekoči potrjeni izdatki'!G122</f>
        <v>0</v>
      </c>
      <c r="H122" s="170">
        <f>+'8a. Pretekli potrjeni izdatki'!H122+'8b. Tekoči potrjeni izdatki'!H122</f>
        <v>0</v>
      </c>
      <c r="I122" s="170">
        <f>+'8a. Pretekli potrjeni izdatki'!I122+'8b. Tekoči potrjeni izdatki'!I122</f>
        <v>0</v>
      </c>
      <c r="J122" s="170">
        <f>+'8a. Pretekli potrjeni izdatki'!J122+'8b. Tekoči potrjeni izdatki'!J122</f>
        <v>0</v>
      </c>
      <c r="K122" s="170">
        <f>+'8a. Pretekli potrjeni izdatki'!K122+'8b. Tekoči potrjeni izdatki'!K122</f>
        <v>0</v>
      </c>
      <c r="L122" s="62">
        <f t="shared" si="17"/>
        <v>0</v>
      </c>
      <c r="M122" s="420"/>
      <c r="N122" s="420"/>
      <c r="O122" s="420"/>
      <c r="P122" s="420"/>
    </row>
    <row r="123" spans="3:16" ht="28.5" customHeight="1" x14ac:dyDescent="0.25">
      <c r="C123" s="420"/>
      <c r="D123" s="255" t="s">
        <v>77</v>
      </c>
      <c r="E123" s="170">
        <f>+'8a. Pretekli potrjeni izdatki'!E123+'8b. Tekoči potrjeni izdatki'!E123</f>
        <v>0</v>
      </c>
      <c r="F123" s="170">
        <f>+'8a. Pretekli potrjeni izdatki'!F123+'8b. Tekoči potrjeni izdatki'!F123</f>
        <v>0</v>
      </c>
      <c r="G123" s="170">
        <f>+'8a. Pretekli potrjeni izdatki'!G123+'8b. Tekoči potrjeni izdatki'!G123</f>
        <v>0</v>
      </c>
      <c r="H123" s="170">
        <f>+'8a. Pretekli potrjeni izdatki'!H123+'8b. Tekoči potrjeni izdatki'!H123</f>
        <v>0</v>
      </c>
      <c r="I123" s="170">
        <f>+'8a. Pretekli potrjeni izdatki'!I123+'8b. Tekoči potrjeni izdatki'!I123</f>
        <v>0</v>
      </c>
      <c r="J123" s="170">
        <f>+'8a. Pretekli potrjeni izdatki'!J123+'8b. Tekoči potrjeni izdatki'!J123</f>
        <v>0</v>
      </c>
      <c r="K123" s="170">
        <f>+'8a. Pretekli potrjeni izdatki'!K123+'8b. Tekoči potrjeni izdatki'!K123</f>
        <v>0</v>
      </c>
      <c r="L123" s="62">
        <f t="shared" si="17"/>
        <v>0</v>
      </c>
      <c r="M123" s="420"/>
      <c r="N123" s="420"/>
      <c r="O123" s="420"/>
      <c r="P123" s="420"/>
    </row>
    <row r="124" spans="3:16" ht="28.5" customHeight="1" x14ac:dyDescent="0.25">
      <c r="C124" s="420"/>
      <c r="D124" s="255" t="s">
        <v>78</v>
      </c>
      <c r="E124" s="170">
        <f>+'8a. Pretekli potrjeni izdatki'!E124+'8b. Tekoči potrjeni izdatki'!E124</f>
        <v>0</v>
      </c>
      <c r="F124" s="170">
        <f>+'8a. Pretekli potrjeni izdatki'!F124+'8b. Tekoči potrjeni izdatki'!F124</f>
        <v>0</v>
      </c>
      <c r="G124" s="170">
        <f>+'8a. Pretekli potrjeni izdatki'!G124+'8b. Tekoči potrjeni izdatki'!G124</f>
        <v>0</v>
      </c>
      <c r="H124" s="170">
        <f>+'8a. Pretekli potrjeni izdatki'!H124+'8b. Tekoči potrjeni izdatki'!H124</f>
        <v>0</v>
      </c>
      <c r="I124" s="170">
        <f>+'8a. Pretekli potrjeni izdatki'!I124+'8b. Tekoči potrjeni izdatki'!I124</f>
        <v>0</v>
      </c>
      <c r="J124" s="170">
        <f>+'8a. Pretekli potrjeni izdatki'!J124+'8b. Tekoči potrjeni izdatki'!J124</f>
        <v>0</v>
      </c>
      <c r="K124" s="170">
        <f>+'8a. Pretekli potrjeni izdatki'!K124+'8b. Tekoči potrjeni izdatki'!K124</f>
        <v>0</v>
      </c>
      <c r="L124" s="62">
        <f t="shared" si="17"/>
        <v>0</v>
      </c>
      <c r="M124" s="420"/>
      <c r="N124" s="420"/>
      <c r="O124" s="420"/>
      <c r="P124" s="420"/>
    </row>
    <row r="125" spans="3:16" ht="28.5" customHeight="1" x14ac:dyDescent="0.25">
      <c r="C125" s="420"/>
      <c r="D125" s="255" t="s">
        <v>79</v>
      </c>
      <c r="E125" s="170">
        <f>+'8a. Pretekli potrjeni izdatki'!E125+'8b. Tekoči potrjeni izdatki'!E125</f>
        <v>0</v>
      </c>
      <c r="F125" s="170">
        <f>+'8a. Pretekli potrjeni izdatki'!F125+'8b. Tekoči potrjeni izdatki'!F125</f>
        <v>0</v>
      </c>
      <c r="G125" s="170">
        <f>+'8a. Pretekli potrjeni izdatki'!G125+'8b. Tekoči potrjeni izdatki'!G125</f>
        <v>0</v>
      </c>
      <c r="H125" s="170">
        <f>+'8a. Pretekli potrjeni izdatki'!H125+'8b. Tekoči potrjeni izdatki'!H125</f>
        <v>0</v>
      </c>
      <c r="I125" s="170">
        <f>+'8a. Pretekli potrjeni izdatki'!I125+'8b. Tekoči potrjeni izdatki'!I125</f>
        <v>0</v>
      </c>
      <c r="J125" s="170">
        <f>+'8a. Pretekli potrjeni izdatki'!J125+'8b. Tekoči potrjeni izdatki'!J125</f>
        <v>0</v>
      </c>
      <c r="K125" s="170">
        <f>+'8a. Pretekli potrjeni izdatki'!K125+'8b. Tekoči potrjeni izdatki'!K125</f>
        <v>0</v>
      </c>
      <c r="L125" s="62">
        <f t="shared" si="17"/>
        <v>0</v>
      </c>
      <c r="M125" s="420"/>
      <c r="N125" s="420"/>
      <c r="O125" s="420"/>
      <c r="P125" s="420"/>
    </row>
    <row r="126" spans="3:16" ht="28.5" customHeight="1" x14ac:dyDescent="0.25">
      <c r="C126" s="420"/>
      <c r="D126" s="255" t="s">
        <v>100</v>
      </c>
      <c r="E126" s="170">
        <f>+'8a. Pretekli potrjeni izdatki'!E126+'8b. Tekoči potrjeni izdatki'!E126</f>
        <v>0</v>
      </c>
      <c r="F126" s="170">
        <f>+'8a. Pretekli potrjeni izdatki'!F126+'8b. Tekoči potrjeni izdatki'!F126</f>
        <v>0</v>
      </c>
      <c r="G126" s="170">
        <f>+'8a. Pretekli potrjeni izdatki'!G126+'8b. Tekoči potrjeni izdatki'!G126</f>
        <v>0</v>
      </c>
      <c r="H126" s="170">
        <f>+'8a. Pretekli potrjeni izdatki'!H126+'8b. Tekoči potrjeni izdatki'!H126</f>
        <v>0</v>
      </c>
      <c r="I126" s="170">
        <f>+'8a. Pretekli potrjeni izdatki'!I126+'8b. Tekoči potrjeni izdatki'!I126</f>
        <v>0</v>
      </c>
      <c r="J126" s="170">
        <f>+'8a. Pretekli potrjeni izdatki'!J126+'8b. Tekoči potrjeni izdatki'!J126</f>
        <v>0</v>
      </c>
      <c r="K126" s="170">
        <f>+'8a. Pretekli potrjeni izdatki'!K126+'8b. Tekoči potrjeni izdatki'!K126</f>
        <v>0</v>
      </c>
      <c r="L126" s="62">
        <f t="shared" si="17"/>
        <v>0</v>
      </c>
      <c r="M126" s="420"/>
      <c r="N126" s="420"/>
      <c r="O126" s="420"/>
      <c r="P126" s="420"/>
    </row>
    <row r="127" spans="3:16" ht="28.5" customHeight="1" x14ac:dyDescent="0.25">
      <c r="C127" s="420"/>
      <c r="D127" s="66" t="str">
        <f>"Skupni upravičeni stroški " &amp;D117</f>
        <v>Skupni upravičeni stroški Finančni načrt PARTNERJA 7</v>
      </c>
      <c r="E127" s="67">
        <f t="shared" ref="E127:L127" si="18">SUM(E121:E126)</f>
        <v>0</v>
      </c>
      <c r="F127" s="67">
        <f t="shared" si="18"/>
        <v>0</v>
      </c>
      <c r="G127" s="67">
        <f t="shared" si="18"/>
        <v>0</v>
      </c>
      <c r="H127" s="67">
        <f t="shared" si="18"/>
        <v>0</v>
      </c>
      <c r="I127" s="67">
        <f t="shared" si="18"/>
        <v>0</v>
      </c>
      <c r="J127" s="67">
        <f t="shared" si="18"/>
        <v>0</v>
      </c>
      <c r="K127" s="67">
        <f t="shared" si="18"/>
        <v>0</v>
      </c>
      <c r="L127" s="67">
        <f t="shared" si="18"/>
        <v>0</v>
      </c>
      <c r="M127" s="420"/>
      <c r="N127" s="420"/>
      <c r="O127" s="420"/>
      <c r="P127" s="420"/>
    </row>
    <row r="128" spans="3:16" ht="28.5" customHeight="1" x14ac:dyDescent="0.25">
      <c r="C128" s="420"/>
      <c r="D128" s="431"/>
      <c r="E128" s="432"/>
      <c r="F128" s="432"/>
      <c r="G128" s="432"/>
      <c r="H128" s="432"/>
      <c r="I128" s="432"/>
      <c r="J128" s="432"/>
      <c r="K128" s="432"/>
      <c r="L128" s="432"/>
      <c r="M128" s="420"/>
      <c r="N128" s="420"/>
      <c r="O128" s="420"/>
      <c r="P128" s="420"/>
    </row>
    <row r="129" spans="3:16" ht="28.5" customHeight="1" x14ac:dyDescent="0.25">
      <c r="C129" s="420"/>
      <c r="D129" s="433"/>
      <c r="E129" s="434"/>
      <c r="F129" s="434"/>
      <c r="G129" s="434"/>
      <c r="H129" s="434"/>
      <c r="I129" s="434"/>
      <c r="J129" s="434"/>
      <c r="K129" s="434"/>
      <c r="L129" s="434"/>
      <c r="M129" s="420"/>
      <c r="N129" s="420"/>
      <c r="O129" s="420"/>
      <c r="P129" s="420"/>
    </row>
    <row r="130" spans="3:16" ht="28.5" customHeight="1" x14ac:dyDescent="0.35">
      <c r="C130" s="445"/>
      <c r="D130" s="453" t="str">
        <f>IF(COUNTIF(PARTNER8,"?*"),PARTNER8,"Finančni načrt PARTNERJA 8")</f>
        <v>Finančni načrt PARTNERJA 8</v>
      </c>
      <c r="E130" s="420"/>
      <c r="F130" s="420"/>
      <c r="G130" s="420"/>
      <c r="H130" s="422"/>
      <c r="I130" s="422"/>
      <c r="J130" s="422"/>
      <c r="K130" s="422"/>
      <c r="L130" s="420"/>
      <c r="M130" s="420"/>
      <c r="N130" s="420"/>
      <c r="O130" s="420"/>
      <c r="P130" s="420"/>
    </row>
    <row r="131" spans="3:16" ht="28.5" customHeight="1" x14ac:dyDescent="0.25">
      <c r="C131" s="420"/>
      <c r="D131" s="1117"/>
      <c r="E131" s="1118"/>
      <c r="F131" s="1118"/>
      <c r="G131" s="1118"/>
      <c r="H131" s="1118"/>
      <c r="I131" s="1118"/>
      <c r="J131" s="1118"/>
      <c r="K131" s="1118"/>
      <c r="L131" s="1118"/>
      <c r="M131" s="420"/>
      <c r="N131" s="420"/>
      <c r="O131" s="420"/>
      <c r="P131" s="420"/>
    </row>
    <row r="132" spans="3:16" ht="28.5" customHeight="1" x14ac:dyDescent="0.25">
      <c r="C132" s="420"/>
      <c r="D132" s="55" t="s">
        <v>108</v>
      </c>
      <c r="E132" s="1058" t="s">
        <v>32</v>
      </c>
      <c r="F132" s="1058" t="s">
        <v>109</v>
      </c>
      <c r="G132" s="1059" t="s">
        <v>110</v>
      </c>
      <c r="H132" s="1060"/>
      <c r="I132" s="1058" t="s">
        <v>111</v>
      </c>
      <c r="J132" s="1058"/>
      <c r="K132" s="1058" t="s">
        <v>112</v>
      </c>
      <c r="L132" s="1058" t="s">
        <v>113</v>
      </c>
      <c r="M132" s="420"/>
      <c r="N132" s="420"/>
      <c r="O132" s="420"/>
      <c r="P132" s="420"/>
    </row>
    <row r="133" spans="3:16" ht="28.5" customHeight="1" x14ac:dyDescent="0.25">
      <c r="C133" s="420"/>
      <c r="D133" s="59" t="s">
        <v>31</v>
      </c>
      <c r="E133" s="1058"/>
      <c r="F133" s="1058"/>
      <c r="G133" s="380" t="s">
        <v>114</v>
      </c>
      <c r="H133" s="380" t="s">
        <v>115</v>
      </c>
      <c r="I133" s="381" t="s">
        <v>116</v>
      </c>
      <c r="J133" s="381" t="s">
        <v>117</v>
      </c>
      <c r="K133" s="1058"/>
      <c r="L133" s="1058"/>
      <c r="M133" s="420"/>
      <c r="N133" s="420"/>
      <c r="O133" s="420"/>
      <c r="P133" s="420"/>
    </row>
    <row r="134" spans="3:16" ht="28.5" customHeight="1" x14ac:dyDescent="0.25">
      <c r="C134" s="420"/>
      <c r="D134" s="255" t="s">
        <v>98</v>
      </c>
      <c r="E134" s="170">
        <f>+'8a. Pretekli potrjeni izdatki'!E134+'8b. Tekoči potrjeni izdatki'!E134</f>
        <v>0</v>
      </c>
      <c r="F134" s="170">
        <f>+'8a. Pretekli potrjeni izdatki'!F134+'8b. Tekoči potrjeni izdatki'!F134</f>
        <v>0</v>
      </c>
      <c r="G134" s="170">
        <f>+'8a. Pretekli potrjeni izdatki'!G134+'8b. Tekoči potrjeni izdatki'!G134</f>
        <v>0</v>
      </c>
      <c r="H134" s="170">
        <f>+'8a. Pretekli potrjeni izdatki'!H134+'8b. Tekoči potrjeni izdatki'!H134</f>
        <v>0</v>
      </c>
      <c r="I134" s="170">
        <f>+'8a. Pretekli potrjeni izdatki'!I134+'8b. Tekoči potrjeni izdatki'!I134</f>
        <v>0</v>
      </c>
      <c r="J134" s="170">
        <f>+'8a. Pretekli potrjeni izdatki'!J134+'8b. Tekoči potrjeni izdatki'!J134</f>
        <v>0</v>
      </c>
      <c r="K134" s="170">
        <f>+'8a. Pretekli potrjeni izdatki'!K134+'8b. Tekoči potrjeni izdatki'!K134</f>
        <v>0</v>
      </c>
      <c r="L134" s="62">
        <f t="shared" ref="L134:L139" si="19">SUM(E134:K134)</f>
        <v>0</v>
      </c>
      <c r="M134" s="420"/>
      <c r="N134" s="420"/>
      <c r="O134" s="420"/>
      <c r="P134" s="420"/>
    </row>
    <row r="135" spans="3:16" ht="28.5" customHeight="1" x14ac:dyDescent="0.25">
      <c r="C135" s="420"/>
      <c r="D135" s="255" t="s">
        <v>118</v>
      </c>
      <c r="E135" s="170">
        <f>+'8a. Pretekli potrjeni izdatki'!E135+'8b. Tekoči potrjeni izdatki'!E135</f>
        <v>0</v>
      </c>
      <c r="F135" s="170">
        <f>+'8a. Pretekli potrjeni izdatki'!F135+'8b. Tekoči potrjeni izdatki'!F135</f>
        <v>0</v>
      </c>
      <c r="G135" s="170">
        <f>+'8a. Pretekli potrjeni izdatki'!G135+'8b. Tekoči potrjeni izdatki'!G135</f>
        <v>0</v>
      </c>
      <c r="H135" s="170">
        <f>+'8a. Pretekli potrjeni izdatki'!H135+'8b. Tekoči potrjeni izdatki'!H135</f>
        <v>0</v>
      </c>
      <c r="I135" s="170">
        <f>+'8a. Pretekli potrjeni izdatki'!I135+'8b. Tekoči potrjeni izdatki'!I135</f>
        <v>0</v>
      </c>
      <c r="J135" s="170">
        <f>+'8a. Pretekli potrjeni izdatki'!J135+'8b. Tekoči potrjeni izdatki'!J135</f>
        <v>0</v>
      </c>
      <c r="K135" s="170">
        <f>+'8a. Pretekli potrjeni izdatki'!K135+'8b. Tekoči potrjeni izdatki'!K135</f>
        <v>0</v>
      </c>
      <c r="L135" s="62">
        <f t="shared" si="19"/>
        <v>0</v>
      </c>
      <c r="M135" s="420"/>
      <c r="N135" s="420"/>
      <c r="O135" s="420"/>
      <c r="P135" s="420"/>
    </row>
    <row r="136" spans="3:16" ht="28.5" customHeight="1" x14ac:dyDescent="0.25">
      <c r="C136" s="420"/>
      <c r="D136" s="255" t="s">
        <v>77</v>
      </c>
      <c r="E136" s="170">
        <f>+'8a. Pretekli potrjeni izdatki'!E136+'8b. Tekoči potrjeni izdatki'!E136</f>
        <v>0</v>
      </c>
      <c r="F136" s="170">
        <f>+'8a. Pretekli potrjeni izdatki'!F136+'8b. Tekoči potrjeni izdatki'!F136</f>
        <v>0</v>
      </c>
      <c r="G136" s="170">
        <f>+'8a. Pretekli potrjeni izdatki'!G136+'8b. Tekoči potrjeni izdatki'!G136</f>
        <v>0</v>
      </c>
      <c r="H136" s="170">
        <f>+'8a. Pretekli potrjeni izdatki'!H136+'8b. Tekoči potrjeni izdatki'!H136</f>
        <v>0</v>
      </c>
      <c r="I136" s="170">
        <f>+'8a. Pretekli potrjeni izdatki'!I136+'8b. Tekoči potrjeni izdatki'!I136</f>
        <v>0</v>
      </c>
      <c r="J136" s="170">
        <f>+'8a. Pretekli potrjeni izdatki'!J136+'8b. Tekoči potrjeni izdatki'!J136</f>
        <v>0</v>
      </c>
      <c r="K136" s="170">
        <f>+'8a. Pretekli potrjeni izdatki'!K136+'8b. Tekoči potrjeni izdatki'!K136</f>
        <v>0</v>
      </c>
      <c r="L136" s="62">
        <f t="shared" si="19"/>
        <v>0</v>
      </c>
      <c r="M136" s="420"/>
      <c r="N136" s="420"/>
      <c r="O136" s="420"/>
      <c r="P136" s="420"/>
    </row>
    <row r="137" spans="3:16" ht="28.5" customHeight="1" x14ac:dyDescent="0.25">
      <c r="C137" s="420"/>
      <c r="D137" s="255" t="s">
        <v>78</v>
      </c>
      <c r="E137" s="170">
        <f>+'8a. Pretekli potrjeni izdatki'!E137+'8b. Tekoči potrjeni izdatki'!E137</f>
        <v>0</v>
      </c>
      <c r="F137" s="170">
        <f>+'8a. Pretekli potrjeni izdatki'!F137+'8b. Tekoči potrjeni izdatki'!F137</f>
        <v>0</v>
      </c>
      <c r="G137" s="170">
        <f>+'8a. Pretekli potrjeni izdatki'!G137+'8b. Tekoči potrjeni izdatki'!G137</f>
        <v>0</v>
      </c>
      <c r="H137" s="170">
        <f>+'8a. Pretekli potrjeni izdatki'!H137+'8b. Tekoči potrjeni izdatki'!H137</f>
        <v>0</v>
      </c>
      <c r="I137" s="170">
        <f>+'8a. Pretekli potrjeni izdatki'!I137+'8b. Tekoči potrjeni izdatki'!I137</f>
        <v>0</v>
      </c>
      <c r="J137" s="170">
        <f>+'8a. Pretekli potrjeni izdatki'!J137+'8b. Tekoči potrjeni izdatki'!J137</f>
        <v>0</v>
      </c>
      <c r="K137" s="170">
        <f>+'8a. Pretekli potrjeni izdatki'!K137+'8b. Tekoči potrjeni izdatki'!K137</f>
        <v>0</v>
      </c>
      <c r="L137" s="62">
        <f t="shared" si="19"/>
        <v>0</v>
      </c>
      <c r="M137" s="420"/>
      <c r="N137" s="420"/>
      <c r="O137" s="420"/>
      <c r="P137" s="420"/>
    </row>
    <row r="138" spans="3:16" ht="28.5" customHeight="1" x14ac:dyDescent="0.25">
      <c r="C138" s="420"/>
      <c r="D138" s="255" t="s">
        <v>79</v>
      </c>
      <c r="E138" s="170">
        <f>+'8a. Pretekli potrjeni izdatki'!E138+'8b. Tekoči potrjeni izdatki'!E138</f>
        <v>0</v>
      </c>
      <c r="F138" s="170">
        <f>+'8a. Pretekli potrjeni izdatki'!F138+'8b. Tekoči potrjeni izdatki'!F138</f>
        <v>0</v>
      </c>
      <c r="G138" s="170">
        <f>+'8a. Pretekli potrjeni izdatki'!G138+'8b. Tekoči potrjeni izdatki'!G138</f>
        <v>0</v>
      </c>
      <c r="H138" s="170">
        <f>+'8a. Pretekli potrjeni izdatki'!H138+'8b. Tekoči potrjeni izdatki'!H138</f>
        <v>0</v>
      </c>
      <c r="I138" s="170">
        <f>+'8a. Pretekli potrjeni izdatki'!I138+'8b. Tekoči potrjeni izdatki'!I138</f>
        <v>0</v>
      </c>
      <c r="J138" s="170">
        <f>+'8a. Pretekli potrjeni izdatki'!J138+'8b. Tekoči potrjeni izdatki'!J138</f>
        <v>0</v>
      </c>
      <c r="K138" s="170">
        <f>+'8a. Pretekli potrjeni izdatki'!K138+'8b. Tekoči potrjeni izdatki'!K138</f>
        <v>0</v>
      </c>
      <c r="L138" s="62">
        <f t="shared" si="19"/>
        <v>0</v>
      </c>
      <c r="M138" s="420"/>
      <c r="N138" s="420"/>
      <c r="O138" s="420"/>
      <c r="P138" s="420"/>
    </row>
    <row r="139" spans="3:16" ht="28.5" customHeight="1" x14ac:dyDescent="0.25">
      <c r="C139" s="420"/>
      <c r="D139" s="255" t="s">
        <v>100</v>
      </c>
      <c r="E139" s="170">
        <f>+'8a. Pretekli potrjeni izdatki'!E139+'8b. Tekoči potrjeni izdatki'!E139</f>
        <v>0</v>
      </c>
      <c r="F139" s="170">
        <f>+'8a. Pretekli potrjeni izdatki'!F139+'8b. Tekoči potrjeni izdatki'!F139</f>
        <v>0</v>
      </c>
      <c r="G139" s="170">
        <f>+'8a. Pretekli potrjeni izdatki'!G139+'8b. Tekoči potrjeni izdatki'!G139</f>
        <v>0</v>
      </c>
      <c r="H139" s="170">
        <f>+'8a. Pretekli potrjeni izdatki'!H139+'8b. Tekoči potrjeni izdatki'!H139</f>
        <v>0</v>
      </c>
      <c r="I139" s="170">
        <f>+'8a. Pretekli potrjeni izdatki'!I139+'8b. Tekoči potrjeni izdatki'!I139</f>
        <v>0</v>
      </c>
      <c r="J139" s="170">
        <f>+'8a. Pretekli potrjeni izdatki'!J139+'8b. Tekoči potrjeni izdatki'!J139</f>
        <v>0</v>
      </c>
      <c r="K139" s="170">
        <f>+'8a. Pretekli potrjeni izdatki'!K139+'8b. Tekoči potrjeni izdatki'!K139</f>
        <v>0</v>
      </c>
      <c r="L139" s="62">
        <f t="shared" si="19"/>
        <v>0</v>
      </c>
      <c r="M139" s="420"/>
      <c r="N139" s="420"/>
      <c r="O139" s="420"/>
      <c r="P139" s="420"/>
    </row>
    <row r="140" spans="3:16" ht="28.5" customHeight="1" x14ac:dyDescent="0.25">
      <c r="C140" s="420"/>
      <c r="D140" s="66" t="str">
        <f>"Skupni upravičeni stroški " &amp;D130</f>
        <v>Skupni upravičeni stroški Finančni načrt PARTNERJA 8</v>
      </c>
      <c r="E140" s="67">
        <f t="shared" ref="E140:L140" si="20">SUM(E134:E139)</f>
        <v>0</v>
      </c>
      <c r="F140" s="67">
        <f t="shared" si="20"/>
        <v>0</v>
      </c>
      <c r="G140" s="67">
        <f t="shared" si="20"/>
        <v>0</v>
      </c>
      <c r="H140" s="67">
        <f t="shared" si="20"/>
        <v>0</v>
      </c>
      <c r="I140" s="67">
        <f t="shared" si="20"/>
        <v>0</v>
      </c>
      <c r="J140" s="67">
        <f t="shared" si="20"/>
        <v>0</v>
      </c>
      <c r="K140" s="67">
        <f t="shared" si="20"/>
        <v>0</v>
      </c>
      <c r="L140" s="67">
        <f t="shared" si="20"/>
        <v>0</v>
      </c>
      <c r="M140" s="420"/>
      <c r="N140" s="420"/>
      <c r="O140" s="420"/>
      <c r="P140" s="420"/>
    </row>
    <row r="141" spans="3:16" ht="28.5" customHeight="1" x14ac:dyDescent="0.25">
      <c r="C141" s="420"/>
      <c r="D141" s="431"/>
      <c r="E141" s="432"/>
      <c r="F141" s="432"/>
      <c r="G141" s="432"/>
      <c r="H141" s="432"/>
      <c r="I141" s="432"/>
      <c r="J141" s="432"/>
      <c r="K141" s="432"/>
      <c r="L141" s="432"/>
      <c r="M141" s="420"/>
      <c r="N141" s="420"/>
      <c r="O141" s="420"/>
      <c r="P141" s="420"/>
    </row>
    <row r="142" spans="3:16" ht="28.5" customHeight="1" x14ac:dyDescent="0.25">
      <c r="C142" s="420"/>
      <c r="D142" s="433"/>
      <c r="E142" s="434"/>
      <c r="F142" s="434"/>
      <c r="G142" s="434"/>
      <c r="H142" s="434"/>
      <c r="I142" s="434"/>
      <c r="J142" s="434"/>
      <c r="K142" s="434"/>
      <c r="L142" s="434"/>
      <c r="M142" s="420"/>
      <c r="N142" s="420"/>
      <c r="O142" s="420"/>
      <c r="P142" s="420"/>
    </row>
    <row r="143" spans="3:16" ht="28.5" customHeight="1" x14ac:dyDescent="0.25">
      <c r="C143" s="445"/>
      <c r="D143" s="452" t="str">
        <f>IF(COUNTIF(PARTNER9,"?*"),PARTNER9,"Finančni načrt PARTNERJA 9")</f>
        <v>Finančni načrt PARTNERJA 9</v>
      </c>
      <c r="E143" s="420"/>
      <c r="F143" s="420"/>
      <c r="G143" s="420"/>
      <c r="H143" s="422"/>
      <c r="I143" s="422"/>
      <c r="J143" s="422"/>
      <c r="K143" s="422"/>
      <c r="L143" s="420"/>
      <c r="M143" s="420"/>
      <c r="N143" s="420"/>
      <c r="O143" s="420"/>
      <c r="P143" s="420"/>
    </row>
    <row r="144" spans="3:16" ht="28.5" customHeight="1" x14ac:dyDescent="0.25">
      <c r="C144" s="420"/>
      <c r="D144" s="1117"/>
      <c r="E144" s="1118"/>
      <c r="F144" s="1118"/>
      <c r="G144" s="1118"/>
      <c r="H144" s="1118"/>
      <c r="I144" s="1118"/>
      <c r="J144" s="1118"/>
      <c r="K144" s="1118"/>
      <c r="L144" s="1118"/>
      <c r="M144" s="420"/>
      <c r="N144" s="420"/>
      <c r="O144" s="420"/>
      <c r="P144" s="420"/>
    </row>
    <row r="145" spans="3:16" ht="28.5" customHeight="1" x14ac:dyDescent="0.25">
      <c r="C145" s="420"/>
      <c r="D145" s="55" t="s">
        <v>108</v>
      </c>
      <c r="E145" s="1058" t="s">
        <v>32</v>
      </c>
      <c r="F145" s="1058" t="s">
        <v>109</v>
      </c>
      <c r="G145" s="1059" t="s">
        <v>110</v>
      </c>
      <c r="H145" s="1060"/>
      <c r="I145" s="1058" t="s">
        <v>111</v>
      </c>
      <c r="J145" s="1058"/>
      <c r="K145" s="1058" t="s">
        <v>112</v>
      </c>
      <c r="L145" s="1058" t="s">
        <v>113</v>
      </c>
      <c r="M145" s="420"/>
      <c r="N145" s="420"/>
      <c r="O145" s="420"/>
      <c r="P145" s="420"/>
    </row>
    <row r="146" spans="3:16" ht="28.5" customHeight="1" x14ac:dyDescent="0.25">
      <c r="C146" s="420"/>
      <c r="D146" s="59" t="s">
        <v>31</v>
      </c>
      <c r="E146" s="1058"/>
      <c r="F146" s="1058"/>
      <c r="G146" s="380" t="s">
        <v>114</v>
      </c>
      <c r="H146" s="380" t="s">
        <v>115</v>
      </c>
      <c r="I146" s="381" t="s">
        <v>116</v>
      </c>
      <c r="J146" s="381" t="s">
        <v>117</v>
      </c>
      <c r="K146" s="1058"/>
      <c r="L146" s="1058"/>
      <c r="M146" s="420"/>
      <c r="N146" s="420"/>
      <c r="O146" s="420"/>
      <c r="P146" s="420"/>
    </row>
    <row r="147" spans="3:16" ht="28.5" customHeight="1" x14ac:dyDescent="0.25">
      <c r="C147" s="420"/>
      <c r="D147" s="255" t="s">
        <v>98</v>
      </c>
      <c r="E147" s="170">
        <f>+'8a. Pretekli potrjeni izdatki'!E147+'8b. Tekoči potrjeni izdatki'!E147</f>
        <v>0</v>
      </c>
      <c r="F147" s="170">
        <f>+'8a. Pretekli potrjeni izdatki'!F147+'8b. Tekoči potrjeni izdatki'!F147</f>
        <v>0</v>
      </c>
      <c r="G147" s="170">
        <f>+'8a. Pretekli potrjeni izdatki'!G147+'8b. Tekoči potrjeni izdatki'!G147</f>
        <v>0</v>
      </c>
      <c r="H147" s="170">
        <f>+'8a. Pretekli potrjeni izdatki'!H147+'8b. Tekoči potrjeni izdatki'!H147</f>
        <v>0</v>
      </c>
      <c r="I147" s="170">
        <f>+'8a. Pretekli potrjeni izdatki'!I147+'8b. Tekoči potrjeni izdatki'!I147</f>
        <v>0</v>
      </c>
      <c r="J147" s="170">
        <f>+'8a. Pretekli potrjeni izdatki'!J147+'8b. Tekoči potrjeni izdatki'!J147</f>
        <v>0</v>
      </c>
      <c r="K147" s="170">
        <f>+'8a. Pretekli potrjeni izdatki'!K147+'8b. Tekoči potrjeni izdatki'!K147</f>
        <v>0</v>
      </c>
      <c r="L147" s="62">
        <f t="shared" ref="L147:L152" si="21">SUM(E147:K147)</f>
        <v>0</v>
      </c>
      <c r="M147" s="420"/>
      <c r="N147" s="420"/>
      <c r="O147" s="420"/>
      <c r="P147" s="420"/>
    </row>
    <row r="148" spans="3:16" ht="28.5" customHeight="1" x14ac:dyDescent="0.25">
      <c r="C148" s="420"/>
      <c r="D148" s="255" t="s">
        <v>118</v>
      </c>
      <c r="E148" s="170">
        <f>+'8a. Pretekli potrjeni izdatki'!E148+'8b. Tekoči potrjeni izdatki'!E148</f>
        <v>0</v>
      </c>
      <c r="F148" s="170">
        <f>+'8a. Pretekli potrjeni izdatki'!F148+'8b. Tekoči potrjeni izdatki'!F148</f>
        <v>0</v>
      </c>
      <c r="G148" s="170">
        <f>+'8a. Pretekli potrjeni izdatki'!G148+'8b. Tekoči potrjeni izdatki'!G148</f>
        <v>0</v>
      </c>
      <c r="H148" s="170">
        <f>+'8a. Pretekli potrjeni izdatki'!H148+'8b. Tekoči potrjeni izdatki'!H148</f>
        <v>0</v>
      </c>
      <c r="I148" s="170">
        <f>+'8a. Pretekli potrjeni izdatki'!I148+'8b. Tekoči potrjeni izdatki'!I148</f>
        <v>0</v>
      </c>
      <c r="J148" s="170">
        <f>+'8a. Pretekli potrjeni izdatki'!J148+'8b. Tekoči potrjeni izdatki'!J148</f>
        <v>0</v>
      </c>
      <c r="K148" s="170">
        <f>+'8a. Pretekli potrjeni izdatki'!K148+'8b. Tekoči potrjeni izdatki'!K148</f>
        <v>0</v>
      </c>
      <c r="L148" s="62">
        <f t="shared" si="21"/>
        <v>0</v>
      </c>
      <c r="M148" s="420"/>
      <c r="N148" s="420"/>
      <c r="O148" s="420"/>
      <c r="P148" s="420"/>
    </row>
    <row r="149" spans="3:16" ht="28.5" customHeight="1" x14ac:dyDescent="0.25">
      <c r="C149" s="420"/>
      <c r="D149" s="255" t="s">
        <v>77</v>
      </c>
      <c r="E149" s="170">
        <f>+'8a. Pretekli potrjeni izdatki'!E149+'8b. Tekoči potrjeni izdatki'!E149</f>
        <v>0</v>
      </c>
      <c r="F149" s="170">
        <f>+'8a. Pretekli potrjeni izdatki'!F149+'8b. Tekoči potrjeni izdatki'!F149</f>
        <v>0</v>
      </c>
      <c r="G149" s="170">
        <f>+'8a. Pretekli potrjeni izdatki'!G149+'8b. Tekoči potrjeni izdatki'!G149</f>
        <v>0</v>
      </c>
      <c r="H149" s="170">
        <f>+'8a. Pretekli potrjeni izdatki'!H149+'8b. Tekoči potrjeni izdatki'!H149</f>
        <v>0</v>
      </c>
      <c r="I149" s="170">
        <f>+'8a. Pretekli potrjeni izdatki'!I149+'8b. Tekoči potrjeni izdatki'!I149</f>
        <v>0</v>
      </c>
      <c r="J149" s="170">
        <f>+'8a. Pretekli potrjeni izdatki'!J149+'8b. Tekoči potrjeni izdatki'!J149</f>
        <v>0</v>
      </c>
      <c r="K149" s="170">
        <f>+'8a. Pretekli potrjeni izdatki'!K149+'8b. Tekoči potrjeni izdatki'!K149</f>
        <v>0</v>
      </c>
      <c r="L149" s="62">
        <f t="shared" si="21"/>
        <v>0</v>
      </c>
      <c r="M149" s="420"/>
      <c r="N149" s="420"/>
      <c r="O149" s="420"/>
      <c r="P149" s="420"/>
    </row>
    <row r="150" spans="3:16" ht="28.5" customHeight="1" x14ac:dyDescent="0.25">
      <c r="C150" s="420"/>
      <c r="D150" s="255" t="s">
        <v>78</v>
      </c>
      <c r="E150" s="170">
        <f>+'8a. Pretekli potrjeni izdatki'!E150+'8b. Tekoči potrjeni izdatki'!E150</f>
        <v>0</v>
      </c>
      <c r="F150" s="170">
        <f>+'8a. Pretekli potrjeni izdatki'!F150+'8b. Tekoči potrjeni izdatki'!F150</f>
        <v>0</v>
      </c>
      <c r="G150" s="170">
        <f>+'8a. Pretekli potrjeni izdatki'!G150+'8b. Tekoči potrjeni izdatki'!G150</f>
        <v>0</v>
      </c>
      <c r="H150" s="170">
        <f>+'8a. Pretekli potrjeni izdatki'!H150+'8b. Tekoči potrjeni izdatki'!H150</f>
        <v>0</v>
      </c>
      <c r="I150" s="170">
        <f>+'8a. Pretekli potrjeni izdatki'!I150+'8b. Tekoči potrjeni izdatki'!I150</f>
        <v>0</v>
      </c>
      <c r="J150" s="170">
        <f>+'8a. Pretekli potrjeni izdatki'!J150+'8b. Tekoči potrjeni izdatki'!J150</f>
        <v>0</v>
      </c>
      <c r="K150" s="170">
        <f>+'8a. Pretekli potrjeni izdatki'!K150+'8b. Tekoči potrjeni izdatki'!K150</f>
        <v>0</v>
      </c>
      <c r="L150" s="62">
        <f t="shared" si="21"/>
        <v>0</v>
      </c>
      <c r="M150" s="420"/>
      <c r="N150" s="420"/>
      <c r="O150" s="420"/>
      <c r="P150" s="420"/>
    </row>
    <row r="151" spans="3:16" ht="28.5" customHeight="1" x14ac:dyDescent="0.25">
      <c r="C151" s="420"/>
      <c r="D151" s="255" t="s">
        <v>79</v>
      </c>
      <c r="E151" s="170">
        <f>+'8a. Pretekli potrjeni izdatki'!E151+'8b. Tekoči potrjeni izdatki'!E151</f>
        <v>0</v>
      </c>
      <c r="F151" s="170">
        <f>+'8a. Pretekli potrjeni izdatki'!F151+'8b. Tekoči potrjeni izdatki'!F151</f>
        <v>0</v>
      </c>
      <c r="G151" s="170">
        <f>+'8a. Pretekli potrjeni izdatki'!G151+'8b. Tekoči potrjeni izdatki'!G151</f>
        <v>0</v>
      </c>
      <c r="H151" s="170">
        <f>+'8a. Pretekli potrjeni izdatki'!H151+'8b. Tekoči potrjeni izdatki'!H151</f>
        <v>0</v>
      </c>
      <c r="I151" s="170">
        <f>+'8a. Pretekli potrjeni izdatki'!I151+'8b. Tekoči potrjeni izdatki'!I151</f>
        <v>0</v>
      </c>
      <c r="J151" s="170">
        <f>+'8a. Pretekli potrjeni izdatki'!J151+'8b. Tekoči potrjeni izdatki'!J151</f>
        <v>0</v>
      </c>
      <c r="K151" s="170">
        <f>+'8a. Pretekli potrjeni izdatki'!K151+'8b. Tekoči potrjeni izdatki'!K151</f>
        <v>0</v>
      </c>
      <c r="L151" s="62">
        <f t="shared" si="21"/>
        <v>0</v>
      </c>
      <c r="M151" s="420"/>
      <c r="N151" s="420"/>
      <c r="O151" s="420"/>
      <c r="P151" s="420"/>
    </row>
    <row r="152" spans="3:16" ht="28.5" customHeight="1" x14ac:dyDescent="0.25">
      <c r="C152" s="420"/>
      <c r="D152" s="255" t="s">
        <v>100</v>
      </c>
      <c r="E152" s="170">
        <f>+'8a. Pretekli potrjeni izdatki'!E152+'8b. Tekoči potrjeni izdatki'!E152</f>
        <v>0</v>
      </c>
      <c r="F152" s="170">
        <f>+'8a. Pretekli potrjeni izdatki'!F152+'8b. Tekoči potrjeni izdatki'!F152</f>
        <v>0</v>
      </c>
      <c r="G152" s="170">
        <f>+'8a. Pretekli potrjeni izdatki'!G152+'8b. Tekoči potrjeni izdatki'!G152</f>
        <v>0</v>
      </c>
      <c r="H152" s="170">
        <f>+'8a. Pretekli potrjeni izdatki'!H152+'8b. Tekoči potrjeni izdatki'!H152</f>
        <v>0</v>
      </c>
      <c r="I152" s="170">
        <f>+'8a. Pretekli potrjeni izdatki'!I152+'8b. Tekoči potrjeni izdatki'!I152</f>
        <v>0</v>
      </c>
      <c r="J152" s="170">
        <f>+'8a. Pretekli potrjeni izdatki'!J152+'8b. Tekoči potrjeni izdatki'!J152</f>
        <v>0</v>
      </c>
      <c r="K152" s="170">
        <f>+'8a. Pretekli potrjeni izdatki'!K152+'8b. Tekoči potrjeni izdatki'!K152</f>
        <v>0</v>
      </c>
      <c r="L152" s="62">
        <f t="shared" si="21"/>
        <v>0</v>
      </c>
      <c r="M152" s="420"/>
      <c r="N152" s="420"/>
      <c r="O152" s="420"/>
      <c r="P152" s="420"/>
    </row>
    <row r="153" spans="3:16" ht="28.5" customHeight="1" x14ac:dyDescent="0.25">
      <c r="C153" s="420"/>
      <c r="D153" s="66" t="str">
        <f>"Skupni upravičeni stroški " &amp;D143</f>
        <v>Skupni upravičeni stroški Finančni načrt PARTNERJA 9</v>
      </c>
      <c r="E153" s="67">
        <f t="shared" ref="E153:L153" si="22">SUM(E147:E152)</f>
        <v>0</v>
      </c>
      <c r="F153" s="67">
        <f t="shared" si="22"/>
        <v>0</v>
      </c>
      <c r="G153" s="67">
        <f t="shared" si="22"/>
        <v>0</v>
      </c>
      <c r="H153" s="67">
        <f t="shared" si="22"/>
        <v>0</v>
      </c>
      <c r="I153" s="67">
        <f t="shared" si="22"/>
        <v>0</v>
      </c>
      <c r="J153" s="67">
        <f t="shared" si="22"/>
        <v>0</v>
      </c>
      <c r="K153" s="67">
        <f t="shared" si="22"/>
        <v>0</v>
      </c>
      <c r="L153" s="67">
        <f t="shared" si="22"/>
        <v>0</v>
      </c>
      <c r="M153" s="420"/>
      <c r="N153" s="420"/>
      <c r="O153" s="420"/>
      <c r="P153" s="420"/>
    </row>
    <row r="154" spans="3:16" ht="28.5" customHeight="1" x14ac:dyDescent="0.25">
      <c r="C154" s="420"/>
      <c r="D154" s="431"/>
      <c r="E154" s="432"/>
      <c r="F154" s="432"/>
      <c r="G154" s="432"/>
      <c r="H154" s="432"/>
      <c r="I154" s="432"/>
      <c r="J154" s="432"/>
      <c r="K154" s="432"/>
      <c r="L154" s="432"/>
      <c r="M154" s="420"/>
      <c r="N154" s="420"/>
      <c r="O154" s="420"/>
      <c r="P154" s="420"/>
    </row>
    <row r="155" spans="3:16" ht="28.5" customHeight="1" x14ac:dyDescent="0.25">
      <c r="C155" s="420"/>
      <c r="D155" s="433"/>
      <c r="E155" s="434"/>
      <c r="F155" s="434"/>
      <c r="G155" s="434"/>
      <c r="H155" s="434"/>
      <c r="I155" s="434"/>
      <c r="J155" s="434"/>
      <c r="K155" s="434"/>
      <c r="L155" s="434"/>
      <c r="M155" s="420"/>
      <c r="N155" s="420"/>
      <c r="O155" s="420"/>
      <c r="P155" s="420"/>
    </row>
    <row r="156" spans="3:16" ht="28.5" customHeight="1" x14ac:dyDescent="0.25">
      <c r="C156" s="445"/>
      <c r="D156" s="452" t="str">
        <f>IF(COUNTIF(PARTNER10,"?*"),PARTNER10,"Finančni načrt PARTNERJA 10")</f>
        <v>Finančni načrt PARTNERJA 10</v>
      </c>
      <c r="E156" s="420"/>
      <c r="F156" s="420"/>
      <c r="G156" s="420"/>
      <c r="H156" s="422"/>
      <c r="I156" s="422"/>
      <c r="J156" s="422"/>
      <c r="K156" s="422"/>
      <c r="L156" s="420"/>
      <c r="M156" s="420"/>
      <c r="N156" s="420"/>
      <c r="O156" s="420"/>
      <c r="P156" s="420"/>
    </row>
    <row r="157" spans="3:16" ht="28.5" customHeight="1" x14ac:dyDescent="0.25">
      <c r="C157" s="420"/>
      <c r="D157" s="1117"/>
      <c r="E157" s="1118"/>
      <c r="F157" s="1118"/>
      <c r="G157" s="1118"/>
      <c r="H157" s="1118"/>
      <c r="I157" s="1118"/>
      <c r="J157" s="1118"/>
      <c r="K157" s="1118"/>
      <c r="L157" s="1118"/>
      <c r="M157" s="420"/>
      <c r="N157" s="420"/>
      <c r="O157" s="420"/>
      <c r="P157" s="420"/>
    </row>
    <row r="158" spans="3:16" ht="28.5" customHeight="1" x14ac:dyDescent="0.25">
      <c r="C158" s="420"/>
      <c r="D158" s="55" t="s">
        <v>108</v>
      </c>
      <c r="E158" s="1058" t="s">
        <v>32</v>
      </c>
      <c r="F158" s="1058" t="s">
        <v>109</v>
      </c>
      <c r="G158" s="1059" t="s">
        <v>110</v>
      </c>
      <c r="H158" s="1060"/>
      <c r="I158" s="1058" t="s">
        <v>111</v>
      </c>
      <c r="J158" s="1058"/>
      <c r="K158" s="1058" t="s">
        <v>112</v>
      </c>
      <c r="L158" s="1058" t="s">
        <v>113</v>
      </c>
      <c r="M158" s="420"/>
      <c r="N158" s="420"/>
      <c r="O158" s="420"/>
      <c r="P158" s="420"/>
    </row>
    <row r="159" spans="3:16" ht="28.5" customHeight="1" x14ac:dyDescent="0.25">
      <c r="C159" s="420"/>
      <c r="D159" s="59" t="s">
        <v>31</v>
      </c>
      <c r="E159" s="1058"/>
      <c r="F159" s="1058"/>
      <c r="G159" s="380" t="s">
        <v>114</v>
      </c>
      <c r="H159" s="380" t="s">
        <v>115</v>
      </c>
      <c r="I159" s="381" t="s">
        <v>116</v>
      </c>
      <c r="J159" s="381" t="s">
        <v>117</v>
      </c>
      <c r="K159" s="1058"/>
      <c r="L159" s="1058"/>
      <c r="M159" s="420"/>
      <c r="N159" s="420"/>
      <c r="O159" s="420"/>
      <c r="P159" s="420"/>
    </row>
    <row r="160" spans="3:16" ht="28.5" customHeight="1" x14ac:dyDescent="0.25">
      <c r="C160" s="420"/>
      <c r="D160" s="255" t="s">
        <v>98</v>
      </c>
      <c r="E160" s="170">
        <f>+'8a. Pretekli potrjeni izdatki'!E160+'8b. Tekoči potrjeni izdatki'!E160</f>
        <v>0</v>
      </c>
      <c r="F160" s="170">
        <f>+'8a. Pretekli potrjeni izdatki'!F160+'8b. Tekoči potrjeni izdatki'!F160</f>
        <v>0</v>
      </c>
      <c r="G160" s="170">
        <f>+'8a. Pretekli potrjeni izdatki'!G160+'8b. Tekoči potrjeni izdatki'!G160</f>
        <v>0</v>
      </c>
      <c r="H160" s="170">
        <f>+'8a. Pretekli potrjeni izdatki'!H160+'8b. Tekoči potrjeni izdatki'!H160</f>
        <v>0</v>
      </c>
      <c r="I160" s="170">
        <f>+'8a. Pretekli potrjeni izdatki'!I160+'8b. Tekoči potrjeni izdatki'!I160</f>
        <v>0</v>
      </c>
      <c r="J160" s="170">
        <f>+'8a. Pretekli potrjeni izdatki'!J160+'8b. Tekoči potrjeni izdatki'!J160</f>
        <v>0</v>
      </c>
      <c r="K160" s="170">
        <f>+'8a. Pretekli potrjeni izdatki'!K160+'8b. Tekoči potrjeni izdatki'!K160</f>
        <v>0</v>
      </c>
      <c r="L160" s="62">
        <f t="shared" ref="L160:L165" si="23">SUM(E160:K160)</f>
        <v>0</v>
      </c>
      <c r="M160" s="420"/>
      <c r="N160" s="420"/>
      <c r="O160" s="420"/>
      <c r="P160" s="420"/>
    </row>
    <row r="161" spans="3:16" ht="28.5" customHeight="1" x14ac:dyDescent="0.25">
      <c r="C161" s="420"/>
      <c r="D161" s="255" t="s">
        <v>118</v>
      </c>
      <c r="E161" s="170">
        <f>+'8a. Pretekli potrjeni izdatki'!E161+'8b. Tekoči potrjeni izdatki'!E161</f>
        <v>0</v>
      </c>
      <c r="F161" s="170">
        <f>+'8a. Pretekli potrjeni izdatki'!F161+'8b. Tekoči potrjeni izdatki'!F161</f>
        <v>0</v>
      </c>
      <c r="G161" s="170">
        <f>+'8a. Pretekli potrjeni izdatki'!G161+'8b. Tekoči potrjeni izdatki'!G161</f>
        <v>0</v>
      </c>
      <c r="H161" s="170">
        <f>+'8a. Pretekli potrjeni izdatki'!H161+'8b. Tekoči potrjeni izdatki'!H161</f>
        <v>0</v>
      </c>
      <c r="I161" s="170">
        <f>+'8a. Pretekli potrjeni izdatki'!I161+'8b. Tekoči potrjeni izdatki'!I161</f>
        <v>0</v>
      </c>
      <c r="J161" s="170">
        <f>+'8a. Pretekli potrjeni izdatki'!J161+'8b. Tekoči potrjeni izdatki'!J161</f>
        <v>0</v>
      </c>
      <c r="K161" s="170">
        <f>+'8a. Pretekli potrjeni izdatki'!K161+'8b. Tekoči potrjeni izdatki'!K161</f>
        <v>0</v>
      </c>
      <c r="L161" s="62">
        <f t="shared" si="23"/>
        <v>0</v>
      </c>
      <c r="M161" s="420"/>
      <c r="N161" s="420"/>
      <c r="O161" s="420"/>
      <c r="P161" s="420"/>
    </row>
    <row r="162" spans="3:16" ht="28.5" customHeight="1" x14ac:dyDescent="0.25">
      <c r="C162" s="420"/>
      <c r="D162" s="255" t="s">
        <v>77</v>
      </c>
      <c r="E162" s="170">
        <f>+'8a. Pretekli potrjeni izdatki'!E162+'8b. Tekoči potrjeni izdatki'!E162</f>
        <v>0</v>
      </c>
      <c r="F162" s="170">
        <f>+'8a. Pretekli potrjeni izdatki'!F162+'8b. Tekoči potrjeni izdatki'!F162</f>
        <v>0</v>
      </c>
      <c r="G162" s="170">
        <f>+'8a. Pretekli potrjeni izdatki'!G162+'8b. Tekoči potrjeni izdatki'!G162</f>
        <v>0</v>
      </c>
      <c r="H162" s="170">
        <f>+'8a. Pretekli potrjeni izdatki'!H162+'8b. Tekoči potrjeni izdatki'!H162</f>
        <v>0</v>
      </c>
      <c r="I162" s="170">
        <f>+'8a. Pretekli potrjeni izdatki'!I162+'8b. Tekoči potrjeni izdatki'!I162</f>
        <v>0</v>
      </c>
      <c r="J162" s="170">
        <f>+'8a. Pretekli potrjeni izdatki'!J162+'8b. Tekoči potrjeni izdatki'!J162</f>
        <v>0</v>
      </c>
      <c r="K162" s="170">
        <f>+'8a. Pretekli potrjeni izdatki'!K162+'8b. Tekoči potrjeni izdatki'!K162</f>
        <v>0</v>
      </c>
      <c r="L162" s="62">
        <f t="shared" si="23"/>
        <v>0</v>
      </c>
      <c r="M162" s="420"/>
      <c r="N162" s="420"/>
      <c r="O162" s="420"/>
      <c r="P162" s="420"/>
    </row>
    <row r="163" spans="3:16" ht="28.5" customHeight="1" x14ac:dyDescent="0.25">
      <c r="C163" s="420"/>
      <c r="D163" s="255" t="s">
        <v>78</v>
      </c>
      <c r="E163" s="170">
        <f>+'8a. Pretekli potrjeni izdatki'!E163+'8b. Tekoči potrjeni izdatki'!E163</f>
        <v>0</v>
      </c>
      <c r="F163" s="170">
        <f>+'8a. Pretekli potrjeni izdatki'!F163+'8b. Tekoči potrjeni izdatki'!F163</f>
        <v>0</v>
      </c>
      <c r="G163" s="170">
        <f>+'8a. Pretekli potrjeni izdatki'!G163+'8b. Tekoči potrjeni izdatki'!G163</f>
        <v>0</v>
      </c>
      <c r="H163" s="170">
        <f>+'8a. Pretekli potrjeni izdatki'!H163+'8b. Tekoči potrjeni izdatki'!H163</f>
        <v>0</v>
      </c>
      <c r="I163" s="170">
        <f>+'8a. Pretekli potrjeni izdatki'!I163+'8b. Tekoči potrjeni izdatki'!I163</f>
        <v>0</v>
      </c>
      <c r="J163" s="170">
        <f>+'8a. Pretekli potrjeni izdatki'!J163+'8b. Tekoči potrjeni izdatki'!J163</f>
        <v>0</v>
      </c>
      <c r="K163" s="170">
        <f>+'8a. Pretekli potrjeni izdatki'!K163+'8b. Tekoči potrjeni izdatki'!K163</f>
        <v>0</v>
      </c>
      <c r="L163" s="62">
        <f t="shared" si="23"/>
        <v>0</v>
      </c>
      <c r="M163" s="420"/>
      <c r="N163" s="420"/>
      <c r="O163" s="420"/>
      <c r="P163" s="420"/>
    </row>
    <row r="164" spans="3:16" ht="28.5" customHeight="1" x14ac:dyDescent="0.25">
      <c r="C164" s="420"/>
      <c r="D164" s="255" t="s">
        <v>79</v>
      </c>
      <c r="E164" s="170">
        <f>+'8a. Pretekli potrjeni izdatki'!E164+'8b. Tekoči potrjeni izdatki'!E164</f>
        <v>0</v>
      </c>
      <c r="F164" s="170">
        <f>+'8a. Pretekli potrjeni izdatki'!F164+'8b. Tekoči potrjeni izdatki'!F164</f>
        <v>0</v>
      </c>
      <c r="G164" s="170">
        <f>+'8a. Pretekli potrjeni izdatki'!G164+'8b. Tekoči potrjeni izdatki'!G164</f>
        <v>0</v>
      </c>
      <c r="H164" s="170">
        <f>+'8a. Pretekli potrjeni izdatki'!H164+'8b. Tekoči potrjeni izdatki'!H164</f>
        <v>0</v>
      </c>
      <c r="I164" s="170">
        <f>+'8a. Pretekli potrjeni izdatki'!I164+'8b. Tekoči potrjeni izdatki'!I164</f>
        <v>0</v>
      </c>
      <c r="J164" s="170">
        <f>+'8a. Pretekli potrjeni izdatki'!J164+'8b. Tekoči potrjeni izdatki'!J164</f>
        <v>0</v>
      </c>
      <c r="K164" s="170">
        <f>+'8a. Pretekli potrjeni izdatki'!K164+'8b. Tekoči potrjeni izdatki'!K164</f>
        <v>0</v>
      </c>
      <c r="L164" s="62">
        <f t="shared" si="23"/>
        <v>0</v>
      </c>
      <c r="M164" s="420"/>
      <c r="N164" s="420"/>
      <c r="O164" s="420"/>
      <c r="P164" s="420"/>
    </row>
    <row r="165" spans="3:16" ht="28.5" customHeight="1" x14ac:dyDescent="0.25">
      <c r="C165" s="420"/>
      <c r="D165" s="255" t="s">
        <v>100</v>
      </c>
      <c r="E165" s="170">
        <f>+'8a. Pretekli potrjeni izdatki'!E165+'8b. Tekoči potrjeni izdatki'!E165</f>
        <v>0</v>
      </c>
      <c r="F165" s="170">
        <f>+'8a. Pretekli potrjeni izdatki'!F165+'8b. Tekoči potrjeni izdatki'!F165</f>
        <v>0</v>
      </c>
      <c r="G165" s="170">
        <f>+'8a. Pretekli potrjeni izdatki'!G165+'8b. Tekoči potrjeni izdatki'!G165</f>
        <v>0</v>
      </c>
      <c r="H165" s="170">
        <f>+'8a. Pretekli potrjeni izdatki'!H165+'8b. Tekoči potrjeni izdatki'!H165</f>
        <v>0</v>
      </c>
      <c r="I165" s="170">
        <f>+'8a. Pretekli potrjeni izdatki'!I165+'8b. Tekoči potrjeni izdatki'!I165</f>
        <v>0</v>
      </c>
      <c r="J165" s="170">
        <f>+'8a. Pretekli potrjeni izdatki'!J165+'8b. Tekoči potrjeni izdatki'!J165</f>
        <v>0</v>
      </c>
      <c r="K165" s="170">
        <f>+'8a. Pretekli potrjeni izdatki'!K165+'8b. Tekoči potrjeni izdatki'!K165</f>
        <v>0</v>
      </c>
      <c r="L165" s="62">
        <f t="shared" si="23"/>
        <v>0</v>
      </c>
      <c r="M165" s="420"/>
      <c r="N165" s="420"/>
      <c r="O165" s="420"/>
      <c r="P165" s="420"/>
    </row>
    <row r="166" spans="3:16" ht="28.5" customHeight="1" x14ac:dyDescent="0.25">
      <c r="C166" s="420"/>
      <c r="D166" s="66" t="str">
        <f>"Skupni upravičeni stroški " &amp;D156</f>
        <v>Skupni upravičeni stroški Finančni načrt PARTNERJA 10</v>
      </c>
      <c r="E166" s="67">
        <f t="shared" ref="E166:L166" si="24">SUM(E160:E165)</f>
        <v>0</v>
      </c>
      <c r="F166" s="67">
        <f t="shared" si="24"/>
        <v>0</v>
      </c>
      <c r="G166" s="67">
        <f t="shared" si="24"/>
        <v>0</v>
      </c>
      <c r="H166" s="67">
        <f t="shared" si="24"/>
        <v>0</v>
      </c>
      <c r="I166" s="67">
        <f t="shared" si="24"/>
        <v>0</v>
      </c>
      <c r="J166" s="67">
        <f t="shared" si="24"/>
        <v>0</v>
      </c>
      <c r="K166" s="67">
        <f t="shared" si="24"/>
        <v>0</v>
      </c>
      <c r="L166" s="67">
        <f t="shared" si="24"/>
        <v>0</v>
      </c>
      <c r="M166" s="420"/>
      <c r="N166" s="420"/>
      <c r="O166" s="420"/>
      <c r="P166" s="420"/>
    </row>
    <row r="167" spans="3:16" ht="28.5" customHeight="1" x14ac:dyDescent="0.25">
      <c r="C167" s="420"/>
      <c r="D167" s="431"/>
      <c r="E167" s="432"/>
      <c r="F167" s="432"/>
      <c r="G167" s="432"/>
      <c r="H167" s="432"/>
      <c r="I167" s="432"/>
      <c r="J167" s="432"/>
      <c r="K167" s="432"/>
      <c r="L167" s="432"/>
      <c r="M167" s="420"/>
      <c r="N167" s="420"/>
      <c r="O167" s="420"/>
      <c r="P167" s="420"/>
    </row>
    <row r="168" spans="3:16" ht="28.5" customHeight="1" x14ac:dyDescent="0.25">
      <c r="C168" s="420"/>
      <c r="D168" s="1117"/>
      <c r="E168" s="1118"/>
      <c r="F168" s="1118"/>
      <c r="G168" s="1118"/>
      <c r="H168" s="1118"/>
      <c r="I168" s="1118"/>
      <c r="J168" s="1118"/>
      <c r="K168" s="1118"/>
      <c r="L168" s="1118"/>
      <c r="M168" s="420"/>
      <c r="N168" s="420"/>
      <c r="O168" s="420"/>
      <c r="P168" s="420"/>
    </row>
    <row r="169" spans="3:16" ht="28.5" customHeight="1" x14ac:dyDescent="0.25">
      <c r="C169" s="445"/>
      <c r="D169" s="452" t="str">
        <f>IF(COUNTIF(PARTNER11,"?*"),PARTNER11,"Finančni načrt PARTNERJA 11")</f>
        <v>Finančni načrt PARTNERJA 11</v>
      </c>
      <c r="E169" s="420"/>
      <c r="F169" s="420"/>
      <c r="G169" s="420"/>
      <c r="H169" s="422"/>
      <c r="I169" s="422"/>
      <c r="J169" s="422"/>
      <c r="K169" s="422"/>
      <c r="L169" s="420"/>
      <c r="M169" s="420"/>
      <c r="N169" s="420"/>
      <c r="O169" s="420"/>
      <c r="P169" s="420"/>
    </row>
    <row r="170" spans="3:16" ht="28.5" customHeight="1" x14ac:dyDescent="0.25">
      <c r="C170" s="420"/>
      <c r="D170" s="1117"/>
      <c r="E170" s="1118"/>
      <c r="F170" s="1118"/>
      <c r="G170" s="1118"/>
      <c r="H170" s="1118"/>
      <c r="I170" s="1118"/>
      <c r="J170" s="1118"/>
      <c r="K170" s="1118"/>
      <c r="L170" s="1118"/>
      <c r="M170" s="420"/>
      <c r="N170" s="420"/>
      <c r="O170" s="420"/>
      <c r="P170" s="420"/>
    </row>
    <row r="171" spans="3:16" ht="28.5" customHeight="1" x14ac:dyDescent="0.25">
      <c r="C171" s="420"/>
      <c r="D171" s="55" t="s">
        <v>108</v>
      </c>
      <c r="E171" s="1058" t="s">
        <v>32</v>
      </c>
      <c r="F171" s="1058" t="s">
        <v>109</v>
      </c>
      <c r="G171" s="1059" t="s">
        <v>110</v>
      </c>
      <c r="H171" s="1060"/>
      <c r="I171" s="1058" t="s">
        <v>111</v>
      </c>
      <c r="J171" s="1058"/>
      <c r="K171" s="1058" t="s">
        <v>112</v>
      </c>
      <c r="L171" s="1058" t="s">
        <v>113</v>
      </c>
      <c r="M171" s="420"/>
      <c r="N171" s="420"/>
      <c r="O171" s="420"/>
      <c r="P171" s="420"/>
    </row>
    <row r="172" spans="3:16" ht="28.5" customHeight="1" x14ac:dyDescent="0.25">
      <c r="C172" s="420"/>
      <c r="D172" s="59" t="s">
        <v>31</v>
      </c>
      <c r="E172" s="1058"/>
      <c r="F172" s="1058"/>
      <c r="G172" s="380" t="s">
        <v>114</v>
      </c>
      <c r="H172" s="380" t="s">
        <v>115</v>
      </c>
      <c r="I172" s="381" t="s">
        <v>116</v>
      </c>
      <c r="J172" s="381" t="s">
        <v>117</v>
      </c>
      <c r="K172" s="1058"/>
      <c r="L172" s="1058"/>
      <c r="M172" s="420"/>
      <c r="N172" s="420"/>
      <c r="O172" s="420"/>
      <c r="P172" s="420"/>
    </row>
    <row r="173" spans="3:16" ht="28.5" customHeight="1" x14ac:dyDescent="0.25">
      <c r="C173" s="420"/>
      <c r="D173" s="255" t="s">
        <v>98</v>
      </c>
      <c r="E173" s="170">
        <f>+'8a. Pretekli potrjeni izdatki'!E173+'8b. Tekoči potrjeni izdatki'!E173</f>
        <v>0</v>
      </c>
      <c r="F173" s="170">
        <f>+'8a. Pretekli potrjeni izdatki'!F173+'8b. Tekoči potrjeni izdatki'!F173</f>
        <v>0</v>
      </c>
      <c r="G173" s="170">
        <f>+'8a. Pretekli potrjeni izdatki'!G173+'8b. Tekoči potrjeni izdatki'!G173</f>
        <v>0</v>
      </c>
      <c r="H173" s="170">
        <f>+'8a. Pretekli potrjeni izdatki'!H173+'8b. Tekoči potrjeni izdatki'!H173</f>
        <v>0</v>
      </c>
      <c r="I173" s="170">
        <f>+'8a. Pretekli potrjeni izdatki'!I173+'8b. Tekoči potrjeni izdatki'!I173</f>
        <v>0</v>
      </c>
      <c r="J173" s="170">
        <f>+'8a. Pretekli potrjeni izdatki'!J173+'8b. Tekoči potrjeni izdatki'!J173</f>
        <v>0</v>
      </c>
      <c r="K173" s="170">
        <f>+'8a. Pretekli potrjeni izdatki'!K173+'8b. Tekoči potrjeni izdatki'!K173</f>
        <v>0</v>
      </c>
      <c r="L173" s="62">
        <f t="shared" ref="L173:L178" si="25">SUM(E173:K173)</f>
        <v>0</v>
      </c>
      <c r="M173" s="420"/>
      <c r="N173" s="420"/>
      <c r="O173" s="420"/>
      <c r="P173" s="420"/>
    </row>
    <row r="174" spans="3:16" ht="28.5" customHeight="1" x14ac:dyDescent="0.25">
      <c r="C174" s="420"/>
      <c r="D174" s="255" t="s">
        <v>118</v>
      </c>
      <c r="E174" s="170">
        <f>+'8a. Pretekli potrjeni izdatki'!E174+'8b. Tekoči potrjeni izdatki'!E174</f>
        <v>0</v>
      </c>
      <c r="F174" s="170">
        <f>+'8a. Pretekli potrjeni izdatki'!F174+'8b. Tekoči potrjeni izdatki'!F174</f>
        <v>0</v>
      </c>
      <c r="G174" s="170">
        <f>+'8a. Pretekli potrjeni izdatki'!G174+'8b. Tekoči potrjeni izdatki'!G174</f>
        <v>0</v>
      </c>
      <c r="H174" s="170">
        <f>+'8a. Pretekli potrjeni izdatki'!H174+'8b. Tekoči potrjeni izdatki'!H174</f>
        <v>0</v>
      </c>
      <c r="I174" s="170">
        <f>+'8a. Pretekli potrjeni izdatki'!I174+'8b. Tekoči potrjeni izdatki'!I174</f>
        <v>0</v>
      </c>
      <c r="J174" s="170">
        <f>+'8a. Pretekli potrjeni izdatki'!J174+'8b. Tekoči potrjeni izdatki'!J174</f>
        <v>0</v>
      </c>
      <c r="K174" s="170">
        <f>+'8a. Pretekli potrjeni izdatki'!K174+'8b. Tekoči potrjeni izdatki'!K174</f>
        <v>0</v>
      </c>
      <c r="L174" s="62">
        <f t="shared" si="25"/>
        <v>0</v>
      </c>
      <c r="M174" s="420"/>
      <c r="N174" s="420"/>
      <c r="O174" s="420"/>
      <c r="P174" s="420"/>
    </row>
    <row r="175" spans="3:16" ht="28.5" customHeight="1" x14ac:dyDescent="0.25">
      <c r="C175" s="420"/>
      <c r="D175" s="255" t="s">
        <v>77</v>
      </c>
      <c r="E175" s="170">
        <f>+'8a. Pretekli potrjeni izdatki'!E175+'8b. Tekoči potrjeni izdatki'!E175</f>
        <v>0</v>
      </c>
      <c r="F175" s="170">
        <f>+'8a. Pretekli potrjeni izdatki'!F175+'8b. Tekoči potrjeni izdatki'!F175</f>
        <v>0</v>
      </c>
      <c r="G175" s="170">
        <f>+'8a. Pretekli potrjeni izdatki'!G175+'8b. Tekoči potrjeni izdatki'!G175</f>
        <v>0</v>
      </c>
      <c r="H175" s="170">
        <f>+'8a. Pretekli potrjeni izdatki'!H175+'8b. Tekoči potrjeni izdatki'!H175</f>
        <v>0</v>
      </c>
      <c r="I175" s="170">
        <f>+'8a. Pretekli potrjeni izdatki'!I175+'8b. Tekoči potrjeni izdatki'!I175</f>
        <v>0</v>
      </c>
      <c r="J175" s="170">
        <f>+'8a. Pretekli potrjeni izdatki'!J175+'8b. Tekoči potrjeni izdatki'!J175</f>
        <v>0</v>
      </c>
      <c r="K175" s="170">
        <f>+'8a. Pretekli potrjeni izdatki'!K175+'8b. Tekoči potrjeni izdatki'!K175</f>
        <v>0</v>
      </c>
      <c r="L175" s="62">
        <f t="shared" si="25"/>
        <v>0</v>
      </c>
      <c r="M175" s="420"/>
      <c r="N175" s="420"/>
      <c r="O175" s="420"/>
      <c r="P175" s="420"/>
    </row>
    <row r="176" spans="3:16" ht="28.5" customHeight="1" x14ac:dyDescent="0.25">
      <c r="C176" s="420"/>
      <c r="D176" s="255" t="s">
        <v>78</v>
      </c>
      <c r="E176" s="170">
        <f>+'8a. Pretekli potrjeni izdatki'!E176+'8b. Tekoči potrjeni izdatki'!E176</f>
        <v>0</v>
      </c>
      <c r="F176" s="170">
        <f>+'8a. Pretekli potrjeni izdatki'!F176+'8b. Tekoči potrjeni izdatki'!F176</f>
        <v>0</v>
      </c>
      <c r="G176" s="170">
        <f>+'8a. Pretekli potrjeni izdatki'!G176+'8b. Tekoči potrjeni izdatki'!G176</f>
        <v>0</v>
      </c>
      <c r="H176" s="170">
        <f>+'8a. Pretekli potrjeni izdatki'!H176+'8b. Tekoči potrjeni izdatki'!H176</f>
        <v>0</v>
      </c>
      <c r="I176" s="170">
        <f>+'8a. Pretekli potrjeni izdatki'!I176+'8b. Tekoči potrjeni izdatki'!I176</f>
        <v>0</v>
      </c>
      <c r="J176" s="170">
        <f>+'8a. Pretekli potrjeni izdatki'!J176+'8b. Tekoči potrjeni izdatki'!J176</f>
        <v>0</v>
      </c>
      <c r="K176" s="170">
        <f>+'8a. Pretekli potrjeni izdatki'!K176+'8b. Tekoči potrjeni izdatki'!K176</f>
        <v>0</v>
      </c>
      <c r="L176" s="62">
        <f t="shared" si="25"/>
        <v>0</v>
      </c>
      <c r="M176" s="420"/>
      <c r="N176" s="420"/>
      <c r="O176" s="420"/>
      <c r="P176" s="420"/>
    </row>
    <row r="177" spans="3:16" ht="28.5" customHeight="1" x14ac:dyDescent="0.25">
      <c r="C177" s="420"/>
      <c r="D177" s="255" t="s">
        <v>79</v>
      </c>
      <c r="E177" s="170">
        <f>+'8a. Pretekli potrjeni izdatki'!E177+'8b. Tekoči potrjeni izdatki'!E177</f>
        <v>0</v>
      </c>
      <c r="F177" s="170">
        <f>+'8a. Pretekli potrjeni izdatki'!F177+'8b. Tekoči potrjeni izdatki'!F177</f>
        <v>0</v>
      </c>
      <c r="G177" s="170">
        <f>+'8a. Pretekli potrjeni izdatki'!G177+'8b. Tekoči potrjeni izdatki'!G177</f>
        <v>0</v>
      </c>
      <c r="H177" s="170">
        <f>+'8a. Pretekli potrjeni izdatki'!H177+'8b. Tekoči potrjeni izdatki'!H177</f>
        <v>0</v>
      </c>
      <c r="I177" s="170">
        <f>+'8a. Pretekli potrjeni izdatki'!I177+'8b. Tekoči potrjeni izdatki'!I177</f>
        <v>0</v>
      </c>
      <c r="J177" s="170">
        <f>+'8a. Pretekli potrjeni izdatki'!J177+'8b. Tekoči potrjeni izdatki'!J177</f>
        <v>0</v>
      </c>
      <c r="K177" s="170">
        <f>+'8a. Pretekli potrjeni izdatki'!K177+'8b. Tekoči potrjeni izdatki'!K177</f>
        <v>0</v>
      </c>
      <c r="L177" s="62">
        <f t="shared" si="25"/>
        <v>0</v>
      </c>
      <c r="M177" s="420"/>
      <c r="N177" s="420"/>
      <c r="O177" s="420"/>
      <c r="P177" s="420"/>
    </row>
    <row r="178" spans="3:16" ht="28.5" customHeight="1" x14ac:dyDescent="0.25">
      <c r="C178" s="420"/>
      <c r="D178" s="255" t="s">
        <v>100</v>
      </c>
      <c r="E178" s="170">
        <f>+'8a. Pretekli potrjeni izdatki'!E178+'8b. Tekoči potrjeni izdatki'!E178</f>
        <v>0</v>
      </c>
      <c r="F178" s="170">
        <f>+'8a. Pretekli potrjeni izdatki'!F178+'8b. Tekoči potrjeni izdatki'!F178</f>
        <v>0</v>
      </c>
      <c r="G178" s="170">
        <f>+'8a. Pretekli potrjeni izdatki'!G178+'8b. Tekoči potrjeni izdatki'!G178</f>
        <v>0</v>
      </c>
      <c r="H178" s="170">
        <f>+'8a. Pretekli potrjeni izdatki'!H178+'8b. Tekoči potrjeni izdatki'!H178</f>
        <v>0</v>
      </c>
      <c r="I178" s="170">
        <f>+'8a. Pretekli potrjeni izdatki'!I178+'8b. Tekoči potrjeni izdatki'!I178</f>
        <v>0</v>
      </c>
      <c r="J178" s="170">
        <f>+'8a. Pretekli potrjeni izdatki'!J178+'8b. Tekoči potrjeni izdatki'!J178</f>
        <v>0</v>
      </c>
      <c r="K178" s="170">
        <f>+'8a. Pretekli potrjeni izdatki'!K178+'8b. Tekoči potrjeni izdatki'!K178</f>
        <v>0</v>
      </c>
      <c r="L178" s="62">
        <f t="shared" si="25"/>
        <v>0</v>
      </c>
      <c r="M178" s="420"/>
      <c r="N178" s="420"/>
      <c r="O178" s="420"/>
      <c r="P178" s="420"/>
    </row>
    <row r="179" spans="3:16" ht="28.5" customHeight="1" x14ac:dyDescent="0.25">
      <c r="C179" s="420"/>
      <c r="D179" s="66" t="str">
        <f>"Skupni upravičeni stroški " &amp;D169</f>
        <v>Skupni upravičeni stroški Finančni načrt PARTNERJA 11</v>
      </c>
      <c r="E179" s="67">
        <f t="shared" ref="E179:L179" si="26">SUM(E173:E178)</f>
        <v>0</v>
      </c>
      <c r="F179" s="67">
        <f t="shared" si="26"/>
        <v>0</v>
      </c>
      <c r="G179" s="67">
        <f t="shared" si="26"/>
        <v>0</v>
      </c>
      <c r="H179" s="67">
        <f t="shared" si="26"/>
        <v>0</v>
      </c>
      <c r="I179" s="67">
        <f t="shared" si="26"/>
        <v>0</v>
      </c>
      <c r="J179" s="67">
        <f t="shared" si="26"/>
        <v>0</v>
      </c>
      <c r="K179" s="67">
        <f t="shared" si="26"/>
        <v>0</v>
      </c>
      <c r="L179" s="67">
        <f t="shared" si="26"/>
        <v>0</v>
      </c>
      <c r="M179" s="420"/>
      <c r="N179" s="420"/>
      <c r="O179" s="420"/>
      <c r="P179" s="420"/>
    </row>
    <row r="180" spans="3:16" ht="28.5" customHeight="1" x14ac:dyDescent="0.25">
      <c r="C180" s="420"/>
      <c r="D180" s="431"/>
      <c r="E180" s="432"/>
      <c r="F180" s="432"/>
      <c r="G180" s="432"/>
      <c r="H180" s="432"/>
      <c r="I180" s="432"/>
      <c r="J180" s="432"/>
      <c r="K180" s="432"/>
      <c r="L180" s="432"/>
      <c r="M180" s="420"/>
      <c r="N180" s="420"/>
      <c r="O180" s="420"/>
      <c r="P180" s="420"/>
    </row>
    <row r="181" spans="3:16" ht="28.5" customHeight="1" x14ac:dyDescent="0.25">
      <c r="C181" s="420"/>
      <c r="D181" s="433"/>
      <c r="E181" s="434"/>
      <c r="F181" s="434"/>
      <c r="G181" s="434"/>
      <c r="H181" s="434"/>
      <c r="I181" s="434"/>
      <c r="J181" s="434"/>
      <c r="K181" s="434"/>
      <c r="L181" s="434"/>
      <c r="M181" s="420"/>
      <c r="N181" s="420"/>
      <c r="O181" s="420"/>
      <c r="P181" s="420"/>
    </row>
    <row r="182" spans="3:16" ht="28.5" customHeight="1" x14ac:dyDescent="0.25">
      <c r="C182" s="445"/>
      <c r="D182" s="452" t="str">
        <f>IF(COUNTIF(PARTNER12,"?*"),PARTNER12,"Finančni načrt PARTNERJA 12")</f>
        <v>Finančni načrt PARTNERJA 12</v>
      </c>
      <c r="E182" s="420"/>
      <c r="F182" s="420"/>
      <c r="G182" s="420"/>
      <c r="H182" s="422"/>
      <c r="I182" s="422"/>
      <c r="J182" s="422"/>
      <c r="K182" s="422"/>
      <c r="L182" s="420"/>
      <c r="M182" s="420"/>
      <c r="N182" s="420"/>
      <c r="O182" s="420"/>
      <c r="P182" s="420"/>
    </row>
    <row r="183" spans="3:16" ht="28.5" customHeight="1" x14ac:dyDescent="0.25">
      <c r="C183" s="420"/>
      <c r="D183" s="1117"/>
      <c r="E183" s="1118"/>
      <c r="F183" s="1118"/>
      <c r="G183" s="1118"/>
      <c r="H183" s="1118"/>
      <c r="I183" s="1118"/>
      <c r="J183" s="1118"/>
      <c r="K183" s="1118"/>
      <c r="L183" s="1118"/>
      <c r="M183" s="420"/>
      <c r="N183" s="420"/>
      <c r="O183" s="420"/>
      <c r="P183" s="420"/>
    </row>
    <row r="184" spans="3:16" ht="28.5" customHeight="1" x14ac:dyDescent="0.25">
      <c r="C184" s="420"/>
      <c r="D184" s="55" t="s">
        <v>108</v>
      </c>
      <c r="E184" s="1058" t="s">
        <v>32</v>
      </c>
      <c r="F184" s="1058" t="s">
        <v>109</v>
      </c>
      <c r="G184" s="1059" t="s">
        <v>110</v>
      </c>
      <c r="H184" s="1060"/>
      <c r="I184" s="1058" t="s">
        <v>111</v>
      </c>
      <c r="J184" s="1058"/>
      <c r="K184" s="1058" t="s">
        <v>112</v>
      </c>
      <c r="L184" s="1058" t="s">
        <v>113</v>
      </c>
      <c r="M184" s="420"/>
      <c r="N184" s="420"/>
      <c r="O184" s="420"/>
      <c r="P184" s="420"/>
    </row>
    <row r="185" spans="3:16" ht="28.5" customHeight="1" x14ac:dyDescent="0.25">
      <c r="C185" s="420"/>
      <c r="D185" s="59" t="s">
        <v>31</v>
      </c>
      <c r="E185" s="1058"/>
      <c r="F185" s="1058"/>
      <c r="G185" s="380" t="s">
        <v>114</v>
      </c>
      <c r="H185" s="380" t="s">
        <v>115</v>
      </c>
      <c r="I185" s="381" t="s">
        <v>116</v>
      </c>
      <c r="J185" s="381" t="s">
        <v>117</v>
      </c>
      <c r="K185" s="1058"/>
      <c r="L185" s="1058"/>
      <c r="M185" s="420"/>
      <c r="N185" s="420"/>
      <c r="O185" s="420"/>
      <c r="P185" s="420"/>
    </row>
    <row r="186" spans="3:16" ht="28.5" customHeight="1" x14ac:dyDescent="0.25">
      <c r="C186" s="420"/>
      <c r="D186" s="255" t="s">
        <v>98</v>
      </c>
      <c r="E186" s="170">
        <f>+'8a. Pretekli potrjeni izdatki'!E186+'8b. Tekoči potrjeni izdatki'!E186</f>
        <v>0</v>
      </c>
      <c r="F186" s="170">
        <f>+'8a. Pretekli potrjeni izdatki'!F186+'8b. Tekoči potrjeni izdatki'!F186</f>
        <v>0</v>
      </c>
      <c r="G186" s="170">
        <f>+'8a. Pretekli potrjeni izdatki'!G186+'8b. Tekoči potrjeni izdatki'!G186</f>
        <v>0</v>
      </c>
      <c r="H186" s="170">
        <f>+'8a. Pretekli potrjeni izdatki'!H186+'8b. Tekoči potrjeni izdatki'!H186</f>
        <v>0</v>
      </c>
      <c r="I186" s="170">
        <f>+'8a. Pretekli potrjeni izdatki'!I186+'8b. Tekoči potrjeni izdatki'!I186</f>
        <v>0</v>
      </c>
      <c r="J186" s="170">
        <f>+'8a. Pretekli potrjeni izdatki'!J186+'8b. Tekoči potrjeni izdatki'!J186</f>
        <v>0</v>
      </c>
      <c r="K186" s="170">
        <f>+'8a. Pretekli potrjeni izdatki'!K186+'8b. Tekoči potrjeni izdatki'!K186</f>
        <v>0</v>
      </c>
      <c r="L186" s="62">
        <f t="shared" ref="L186:L191" si="27">SUM(E186:K186)</f>
        <v>0</v>
      </c>
      <c r="M186" s="420"/>
      <c r="N186" s="420"/>
      <c r="O186" s="420"/>
      <c r="P186" s="420"/>
    </row>
    <row r="187" spans="3:16" ht="28.5" customHeight="1" x14ac:dyDescent="0.25">
      <c r="C187" s="420"/>
      <c r="D187" s="255" t="s">
        <v>118</v>
      </c>
      <c r="E187" s="170">
        <f>+'8a. Pretekli potrjeni izdatki'!E187+'8b. Tekoči potrjeni izdatki'!E187</f>
        <v>0</v>
      </c>
      <c r="F187" s="170">
        <f>+'8a. Pretekli potrjeni izdatki'!F187+'8b. Tekoči potrjeni izdatki'!F187</f>
        <v>0</v>
      </c>
      <c r="G187" s="170">
        <f>+'8a. Pretekli potrjeni izdatki'!G187+'8b. Tekoči potrjeni izdatki'!G187</f>
        <v>0</v>
      </c>
      <c r="H187" s="170">
        <f>+'8a. Pretekli potrjeni izdatki'!H187+'8b. Tekoči potrjeni izdatki'!H187</f>
        <v>0</v>
      </c>
      <c r="I187" s="170">
        <f>+'8a. Pretekli potrjeni izdatki'!I187+'8b. Tekoči potrjeni izdatki'!I187</f>
        <v>0</v>
      </c>
      <c r="J187" s="170">
        <f>+'8a. Pretekli potrjeni izdatki'!J187+'8b. Tekoči potrjeni izdatki'!J187</f>
        <v>0</v>
      </c>
      <c r="K187" s="170">
        <f>+'8a. Pretekli potrjeni izdatki'!K187+'8b. Tekoči potrjeni izdatki'!K187</f>
        <v>0</v>
      </c>
      <c r="L187" s="62">
        <f t="shared" si="27"/>
        <v>0</v>
      </c>
      <c r="M187" s="420"/>
      <c r="N187" s="420"/>
      <c r="O187" s="420"/>
      <c r="P187" s="420"/>
    </row>
    <row r="188" spans="3:16" ht="28.5" customHeight="1" x14ac:dyDescent="0.25">
      <c r="C188" s="420"/>
      <c r="D188" s="255" t="s">
        <v>77</v>
      </c>
      <c r="E188" s="170">
        <f>+'8a. Pretekli potrjeni izdatki'!E188+'8b. Tekoči potrjeni izdatki'!E188</f>
        <v>0</v>
      </c>
      <c r="F188" s="170">
        <f>+'8a. Pretekli potrjeni izdatki'!F188+'8b. Tekoči potrjeni izdatki'!F188</f>
        <v>0</v>
      </c>
      <c r="G188" s="170">
        <f>+'8a. Pretekli potrjeni izdatki'!G188+'8b. Tekoči potrjeni izdatki'!G188</f>
        <v>0</v>
      </c>
      <c r="H188" s="170">
        <f>+'8a. Pretekli potrjeni izdatki'!H188+'8b. Tekoči potrjeni izdatki'!H188</f>
        <v>0</v>
      </c>
      <c r="I188" s="170">
        <f>+'8a. Pretekli potrjeni izdatki'!I188+'8b. Tekoči potrjeni izdatki'!I188</f>
        <v>0</v>
      </c>
      <c r="J188" s="170">
        <f>+'8a. Pretekli potrjeni izdatki'!J188+'8b. Tekoči potrjeni izdatki'!J188</f>
        <v>0</v>
      </c>
      <c r="K188" s="170">
        <f>+'8a. Pretekli potrjeni izdatki'!K188+'8b. Tekoči potrjeni izdatki'!K188</f>
        <v>0</v>
      </c>
      <c r="L188" s="62">
        <f t="shared" si="27"/>
        <v>0</v>
      </c>
      <c r="M188" s="420"/>
      <c r="N188" s="420"/>
      <c r="O188" s="420"/>
      <c r="P188" s="420"/>
    </row>
    <row r="189" spans="3:16" ht="28.5" customHeight="1" x14ac:dyDescent="0.25">
      <c r="C189" s="420"/>
      <c r="D189" s="255" t="s">
        <v>78</v>
      </c>
      <c r="E189" s="170">
        <f>+'8a. Pretekli potrjeni izdatki'!E189+'8b. Tekoči potrjeni izdatki'!E189</f>
        <v>0</v>
      </c>
      <c r="F189" s="170">
        <f>+'8a. Pretekli potrjeni izdatki'!F189+'8b. Tekoči potrjeni izdatki'!F189</f>
        <v>0</v>
      </c>
      <c r="G189" s="170">
        <f>+'8a. Pretekli potrjeni izdatki'!G189+'8b. Tekoči potrjeni izdatki'!G189</f>
        <v>0</v>
      </c>
      <c r="H189" s="170">
        <f>+'8a. Pretekli potrjeni izdatki'!H189+'8b. Tekoči potrjeni izdatki'!H189</f>
        <v>0</v>
      </c>
      <c r="I189" s="170">
        <f>+'8a. Pretekli potrjeni izdatki'!I189+'8b. Tekoči potrjeni izdatki'!I189</f>
        <v>0</v>
      </c>
      <c r="J189" s="170">
        <f>+'8a. Pretekli potrjeni izdatki'!J189+'8b. Tekoči potrjeni izdatki'!J189</f>
        <v>0</v>
      </c>
      <c r="K189" s="170">
        <f>+'8a. Pretekli potrjeni izdatki'!K189+'8b. Tekoči potrjeni izdatki'!K189</f>
        <v>0</v>
      </c>
      <c r="L189" s="62">
        <f t="shared" si="27"/>
        <v>0</v>
      </c>
      <c r="M189" s="420"/>
      <c r="N189" s="420"/>
      <c r="O189" s="420"/>
      <c r="P189" s="420"/>
    </row>
    <row r="190" spans="3:16" ht="28.5" customHeight="1" x14ac:dyDescent="0.25">
      <c r="C190" s="420"/>
      <c r="D190" s="255" t="s">
        <v>79</v>
      </c>
      <c r="E190" s="170">
        <f>+'8a. Pretekli potrjeni izdatki'!E190+'8b. Tekoči potrjeni izdatki'!E190</f>
        <v>0</v>
      </c>
      <c r="F190" s="170">
        <f>+'8a. Pretekli potrjeni izdatki'!F190+'8b. Tekoči potrjeni izdatki'!F190</f>
        <v>0</v>
      </c>
      <c r="G190" s="170">
        <f>+'8a. Pretekli potrjeni izdatki'!G190+'8b. Tekoči potrjeni izdatki'!G190</f>
        <v>0</v>
      </c>
      <c r="H190" s="170">
        <f>+'8a. Pretekli potrjeni izdatki'!H190+'8b. Tekoči potrjeni izdatki'!H190</f>
        <v>0</v>
      </c>
      <c r="I190" s="170">
        <f>+'8a. Pretekli potrjeni izdatki'!I190+'8b. Tekoči potrjeni izdatki'!I190</f>
        <v>0</v>
      </c>
      <c r="J190" s="170">
        <f>+'8a. Pretekli potrjeni izdatki'!J190+'8b. Tekoči potrjeni izdatki'!J190</f>
        <v>0</v>
      </c>
      <c r="K190" s="170">
        <f>+'8a. Pretekli potrjeni izdatki'!K190+'8b. Tekoči potrjeni izdatki'!K190</f>
        <v>0</v>
      </c>
      <c r="L190" s="62">
        <f t="shared" si="27"/>
        <v>0</v>
      </c>
      <c r="M190" s="420"/>
      <c r="N190" s="420"/>
      <c r="O190" s="420"/>
      <c r="P190" s="420"/>
    </row>
    <row r="191" spans="3:16" ht="28.5" customHeight="1" x14ac:dyDescent="0.25">
      <c r="C191" s="420"/>
      <c r="D191" s="255" t="s">
        <v>100</v>
      </c>
      <c r="E191" s="170">
        <f>+'8a. Pretekli potrjeni izdatki'!E191+'8b. Tekoči potrjeni izdatki'!E191</f>
        <v>0</v>
      </c>
      <c r="F191" s="170">
        <f>+'8a. Pretekli potrjeni izdatki'!F191+'8b. Tekoči potrjeni izdatki'!F191</f>
        <v>0</v>
      </c>
      <c r="G191" s="170">
        <f>+'8a. Pretekli potrjeni izdatki'!G191+'8b. Tekoči potrjeni izdatki'!G191</f>
        <v>0</v>
      </c>
      <c r="H191" s="170">
        <f>+'8a. Pretekli potrjeni izdatki'!H191+'8b. Tekoči potrjeni izdatki'!H191</f>
        <v>0</v>
      </c>
      <c r="I191" s="170">
        <f>+'8a. Pretekli potrjeni izdatki'!I191+'8b. Tekoči potrjeni izdatki'!I191</f>
        <v>0</v>
      </c>
      <c r="J191" s="170">
        <f>+'8a. Pretekli potrjeni izdatki'!J191+'8b. Tekoči potrjeni izdatki'!J191</f>
        <v>0</v>
      </c>
      <c r="K191" s="170">
        <f>+'8a. Pretekli potrjeni izdatki'!K191+'8b. Tekoči potrjeni izdatki'!K191</f>
        <v>0</v>
      </c>
      <c r="L191" s="62">
        <f t="shared" si="27"/>
        <v>0</v>
      </c>
      <c r="M191" s="420"/>
      <c r="N191" s="420"/>
      <c r="O191" s="420"/>
      <c r="P191" s="420"/>
    </row>
    <row r="192" spans="3:16" ht="28.5" customHeight="1" x14ac:dyDescent="0.25">
      <c r="C192" s="420"/>
      <c r="D192" s="66" t="str">
        <f>"Skupni upravičeni stroški " &amp;D182</f>
        <v>Skupni upravičeni stroški Finančni načrt PARTNERJA 12</v>
      </c>
      <c r="E192" s="67">
        <f t="shared" ref="E192:L192" si="28">SUM(E186:E191)</f>
        <v>0</v>
      </c>
      <c r="F192" s="67">
        <f t="shared" si="28"/>
        <v>0</v>
      </c>
      <c r="G192" s="67">
        <f t="shared" si="28"/>
        <v>0</v>
      </c>
      <c r="H192" s="67">
        <f t="shared" si="28"/>
        <v>0</v>
      </c>
      <c r="I192" s="67">
        <f t="shared" si="28"/>
        <v>0</v>
      </c>
      <c r="J192" s="67">
        <f t="shared" si="28"/>
        <v>0</v>
      </c>
      <c r="K192" s="67">
        <f t="shared" si="28"/>
        <v>0</v>
      </c>
      <c r="L192" s="67">
        <f t="shared" si="28"/>
        <v>0</v>
      </c>
      <c r="M192" s="420"/>
      <c r="N192" s="420"/>
      <c r="O192" s="420"/>
      <c r="P192" s="420"/>
    </row>
    <row r="193" spans="3:16" ht="28.5" customHeight="1" x14ac:dyDescent="0.25">
      <c r="C193" s="420"/>
      <c r="D193" s="431"/>
      <c r="E193" s="432"/>
      <c r="F193" s="432"/>
      <c r="G193" s="432"/>
      <c r="H193" s="432"/>
      <c r="I193" s="432"/>
      <c r="J193" s="432"/>
      <c r="K193" s="432"/>
      <c r="L193" s="432"/>
      <c r="M193" s="420"/>
      <c r="N193" s="420"/>
      <c r="O193" s="420"/>
      <c r="P193" s="420"/>
    </row>
    <row r="194" spans="3:16" ht="28.5" customHeight="1" x14ac:dyDescent="0.25">
      <c r="C194" s="420"/>
      <c r="D194" s="433"/>
      <c r="E194" s="434"/>
      <c r="F194" s="434"/>
      <c r="G194" s="434"/>
      <c r="H194" s="434"/>
      <c r="I194" s="434"/>
      <c r="J194" s="434"/>
      <c r="K194" s="434"/>
      <c r="L194" s="434"/>
      <c r="M194" s="420"/>
      <c r="N194" s="420"/>
      <c r="O194" s="420"/>
      <c r="P194" s="420"/>
    </row>
    <row r="195" spans="3:16" ht="28.5" customHeight="1" x14ac:dyDescent="0.25">
      <c r="C195" s="445"/>
      <c r="D195" s="452" t="str">
        <f>IF(COUNTIF(PARTNER13,"?*"),PARTNER13,"Finančni načrt PARTNERJA 13")</f>
        <v>Finančni načrt PARTNERJA 13</v>
      </c>
      <c r="E195" s="420"/>
      <c r="F195" s="420"/>
      <c r="G195" s="420"/>
      <c r="H195" s="422"/>
      <c r="I195" s="422"/>
      <c r="J195" s="422"/>
      <c r="K195" s="422"/>
      <c r="L195" s="420"/>
      <c r="M195" s="420"/>
      <c r="N195" s="420"/>
      <c r="O195" s="420"/>
      <c r="P195" s="420"/>
    </row>
    <row r="196" spans="3:16" ht="28.5" customHeight="1" x14ac:dyDescent="0.25">
      <c r="C196" s="420"/>
      <c r="D196" s="1117"/>
      <c r="E196" s="1118"/>
      <c r="F196" s="1118"/>
      <c r="G196" s="1118"/>
      <c r="H196" s="1118"/>
      <c r="I196" s="1118"/>
      <c r="J196" s="1118"/>
      <c r="K196" s="1118"/>
      <c r="L196" s="1118"/>
      <c r="M196" s="420"/>
      <c r="N196" s="420"/>
      <c r="O196" s="420"/>
      <c r="P196" s="420"/>
    </row>
    <row r="197" spans="3:16" ht="28.5" customHeight="1" x14ac:dyDescent="0.25">
      <c r="C197" s="420"/>
      <c r="D197" s="55" t="s">
        <v>108</v>
      </c>
      <c r="E197" s="1058" t="s">
        <v>32</v>
      </c>
      <c r="F197" s="1058" t="s">
        <v>109</v>
      </c>
      <c r="G197" s="1059" t="s">
        <v>110</v>
      </c>
      <c r="H197" s="1060"/>
      <c r="I197" s="1058" t="s">
        <v>111</v>
      </c>
      <c r="J197" s="1058"/>
      <c r="K197" s="1058" t="s">
        <v>112</v>
      </c>
      <c r="L197" s="1058" t="s">
        <v>113</v>
      </c>
      <c r="M197" s="420"/>
      <c r="N197" s="420"/>
      <c r="O197" s="420"/>
      <c r="P197" s="420"/>
    </row>
    <row r="198" spans="3:16" ht="28.5" customHeight="1" x14ac:dyDescent="0.25">
      <c r="C198" s="420"/>
      <c r="D198" s="59" t="s">
        <v>31</v>
      </c>
      <c r="E198" s="1058"/>
      <c r="F198" s="1058"/>
      <c r="G198" s="380" t="s">
        <v>114</v>
      </c>
      <c r="H198" s="380" t="s">
        <v>115</v>
      </c>
      <c r="I198" s="381" t="s">
        <v>116</v>
      </c>
      <c r="J198" s="381" t="s">
        <v>117</v>
      </c>
      <c r="K198" s="1058"/>
      <c r="L198" s="1058"/>
      <c r="M198" s="420"/>
      <c r="N198" s="420"/>
      <c r="O198" s="420"/>
      <c r="P198" s="420"/>
    </row>
    <row r="199" spans="3:16" ht="28.5" customHeight="1" x14ac:dyDescent="0.25">
      <c r="C199" s="420"/>
      <c r="D199" s="255" t="s">
        <v>98</v>
      </c>
      <c r="E199" s="170">
        <f>+'8a. Pretekli potrjeni izdatki'!E199+'8b. Tekoči potrjeni izdatki'!E199</f>
        <v>0</v>
      </c>
      <c r="F199" s="170">
        <f>+'8a. Pretekli potrjeni izdatki'!F199+'8b. Tekoči potrjeni izdatki'!F199</f>
        <v>0</v>
      </c>
      <c r="G199" s="170">
        <f>+'8a. Pretekli potrjeni izdatki'!G199+'8b. Tekoči potrjeni izdatki'!G199</f>
        <v>0</v>
      </c>
      <c r="H199" s="170">
        <f>+'8a. Pretekli potrjeni izdatki'!H199+'8b. Tekoči potrjeni izdatki'!H199</f>
        <v>0</v>
      </c>
      <c r="I199" s="170">
        <f>+'8a. Pretekli potrjeni izdatki'!I199+'8b. Tekoči potrjeni izdatki'!I199</f>
        <v>0</v>
      </c>
      <c r="J199" s="170">
        <f>+'8a. Pretekli potrjeni izdatki'!J199+'8b. Tekoči potrjeni izdatki'!J199</f>
        <v>0</v>
      </c>
      <c r="K199" s="170">
        <f>+'8a. Pretekli potrjeni izdatki'!K199+'8b. Tekoči potrjeni izdatki'!K199</f>
        <v>0</v>
      </c>
      <c r="L199" s="62">
        <f t="shared" ref="L199:L204" si="29">SUM(E199:K199)</f>
        <v>0</v>
      </c>
      <c r="M199" s="420"/>
      <c r="N199" s="420"/>
      <c r="O199" s="420"/>
      <c r="P199" s="420"/>
    </row>
    <row r="200" spans="3:16" ht="28.5" customHeight="1" x14ac:dyDescent="0.25">
      <c r="C200" s="420"/>
      <c r="D200" s="255" t="s">
        <v>118</v>
      </c>
      <c r="E200" s="170">
        <f>+'8a. Pretekli potrjeni izdatki'!E200+'8b. Tekoči potrjeni izdatki'!E200</f>
        <v>0</v>
      </c>
      <c r="F200" s="170">
        <f>+'8a. Pretekli potrjeni izdatki'!F200+'8b. Tekoči potrjeni izdatki'!F200</f>
        <v>0</v>
      </c>
      <c r="G200" s="170">
        <f>+'8a. Pretekli potrjeni izdatki'!G200+'8b. Tekoči potrjeni izdatki'!G200</f>
        <v>0</v>
      </c>
      <c r="H200" s="170">
        <f>+'8a. Pretekli potrjeni izdatki'!H200+'8b. Tekoči potrjeni izdatki'!H200</f>
        <v>0</v>
      </c>
      <c r="I200" s="170">
        <f>+'8a. Pretekli potrjeni izdatki'!I200+'8b. Tekoči potrjeni izdatki'!I200</f>
        <v>0</v>
      </c>
      <c r="J200" s="170">
        <f>+'8a. Pretekli potrjeni izdatki'!J200+'8b. Tekoči potrjeni izdatki'!J200</f>
        <v>0</v>
      </c>
      <c r="K200" s="170">
        <f>+'8a. Pretekli potrjeni izdatki'!K200+'8b. Tekoči potrjeni izdatki'!K200</f>
        <v>0</v>
      </c>
      <c r="L200" s="62">
        <f t="shared" si="29"/>
        <v>0</v>
      </c>
      <c r="M200" s="420"/>
      <c r="N200" s="420"/>
      <c r="O200" s="420"/>
      <c r="P200" s="420"/>
    </row>
    <row r="201" spans="3:16" ht="28.5" customHeight="1" x14ac:dyDescent="0.25">
      <c r="C201" s="420"/>
      <c r="D201" s="255" t="s">
        <v>77</v>
      </c>
      <c r="E201" s="170">
        <f>+'8a. Pretekli potrjeni izdatki'!E201+'8b. Tekoči potrjeni izdatki'!E201</f>
        <v>0</v>
      </c>
      <c r="F201" s="170">
        <f>+'8a. Pretekli potrjeni izdatki'!F201+'8b. Tekoči potrjeni izdatki'!F201</f>
        <v>0</v>
      </c>
      <c r="G201" s="170">
        <f>+'8a. Pretekli potrjeni izdatki'!G201+'8b. Tekoči potrjeni izdatki'!G201</f>
        <v>0</v>
      </c>
      <c r="H201" s="170">
        <f>+'8a. Pretekli potrjeni izdatki'!H201+'8b. Tekoči potrjeni izdatki'!H201</f>
        <v>0</v>
      </c>
      <c r="I201" s="170">
        <f>+'8a. Pretekli potrjeni izdatki'!I201+'8b. Tekoči potrjeni izdatki'!I201</f>
        <v>0</v>
      </c>
      <c r="J201" s="170">
        <f>+'8a. Pretekli potrjeni izdatki'!J201+'8b. Tekoči potrjeni izdatki'!J201</f>
        <v>0</v>
      </c>
      <c r="K201" s="170">
        <f>+'8a. Pretekli potrjeni izdatki'!K201+'8b. Tekoči potrjeni izdatki'!K201</f>
        <v>0</v>
      </c>
      <c r="L201" s="62">
        <f t="shared" si="29"/>
        <v>0</v>
      </c>
      <c r="M201" s="420"/>
      <c r="N201" s="420"/>
      <c r="O201" s="420"/>
      <c r="P201" s="420"/>
    </row>
    <row r="202" spans="3:16" ht="28.5" customHeight="1" x14ac:dyDescent="0.25">
      <c r="C202" s="420"/>
      <c r="D202" s="255" t="s">
        <v>78</v>
      </c>
      <c r="E202" s="170">
        <f>+'8a. Pretekli potrjeni izdatki'!E202+'8b. Tekoči potrjeni izdatki'!E202</f>
        <v>0</v>
      </c>
      <c r="F202" s="170">
        <f>+'8a. Pretekli potrjeni izdatki'!F202+'8b. Tekoči potrjeni izdatki'!F202</f>
        <v>0</v>
      </c>
      <c r="G202" s="170">
        <f>+'8a. Pretekli potrjeni izdatki'!G202+'8b. Tekoči potrjeni izdatki'!G202</f>
        <v>0</v>
      </c>
      <c r="H202" s="170">
        <f>+'8a. Pretekli potrjeni izdatki'!H202+'8b. Tekoči potrjeni izdatki'!H202</f>
        <v>0</v>
      </c>
      <c r="I202" s="170">
        <f>+'8a. Pretekli potrjeni izdatki'!I202+'8b. Tekoči potrjeni izdatki'!I202</f>
        <v>0</v>
      </c>
      <c r="J202" s="170">
        <f>+'8a. Pretekli potrjeni izdatki'!J202+'8b. Tekoči potrjeni izdatki'!J202</f>
        <v>0</v>
      </c>
      <c r="K202" s="170">
        <f>+'8a. Pretekli potrjeni izdatki'!K202+'8b. Tekoči potrjeni izdatki'!K202</f>
        <v>0</v>
      </c>
      <c r="L202" s="62">
        <f t="shared" si="29"/>
        <v>0</v>
      </c>
      <c r="M202" s="420"/>
      <c r="N202" s="420"/>
      <c r="O202" s="420"/>
      <c r="P202" s="420"/>
    </row>
    <row r="203" spans="3:16" ht="28.5" customHeight="1" x14ac:dyDescent="0.25">
      <c r="C203" s="420"/>
      <c r="D203" s="255" t="s">
        <v>79</v>
      </c>
      <c r="E203" s="170">
        <f>+'8a. Pretekli potrjeni izdatki'!E203+'8b. Tekoči potrjeni izdatki'!E203</f>
        <v>0</v>
      </c>
      <c r="F203" s="170">
        <f>+'8a. Pretekli potrjeni izdatki'!F203+'8b. Tekoči potrjeni izdatki'!F203</f>
        <v>0</v>
      </c>
      <c r="G203" s="170">
        <f>+'8a. Pretekli potrjeni izdatki'!G203+'8b. Tekoči potrjeni izdatki'!G203</f>
        <v>0</v>
      </c>
      <c r="H203" s="170">
        <f>+'8a. Pretekli potrjeni izdatki'!H203+'8b. Tekoči potrjeni izdatki'!H203</f>
        <v>0</v>
      </c>
      <c r="I203" s="170">
        <f>+'8a. Pretekli potrjeni izdatki'!I203+'8b. Tekoči potrjeni izdatki'!I203</f>
        <v>0</v>
      </c>
      <c r="J203" s="170">
        <f>+'8a. Pretekli potrjeni izdatki'!J203+'8b. Tekoči potrjeni izdatki'!J203</f>
        <v>0</v>
      </c>
      <c r="K203" s="170">
        <f>+'8a. Pretekli potrjeni izdatki'!K203+'8b. Tekoči potrjeni izdatki'!K203</f>
        <v>0</v>
      </c>
      <c r="L203" s="62">
        <f t="shared" si="29"/>
        <v>0</v>
      </c>
      <c r="M203" s="420"/>
      <c r="N203" s="420"/>
      <c r="O203" s="420"/>
      <c r="P203" s="420"/>
    </row>
    <row r="204" spans="3:16" ht="28.5" customHeight="1" x14ac:dyDescent="0.25">
      <c r="C204" s="420"/>
      <c r="D204" s="255" t="s">
        <v>100</v>
      </c>
      <c r="E204" s="170">
        <f>+'8a. Pretekli potrjeni izdatki'!E204+'8b. Tekoči potrjeni izdatki'!E204</f>
        <v>0</v>
      </c>
      <c r="F204" s="170">
        <f>+'8a. Pretekli potrjeni izdatki'!F204+'8b. Tekoči potrjeni izdatki'!F204</f>
        <v>0</v>
      </c>
      <c r="G204" s="170">
        <f>+'8a. Pretekli potrjeni izdatki'!G204+'8b. Tekoči potrjeni izdatki'!G204</f>
        <v>0</v>
      </c>
      <c r="H204" s="170">
        <f>+'8a. Pretekli potrjeni izdatki'!H204+'8b. Tekoči potrjeni izdatki'!H204</f>
        <v>0</v>
      </c>
      <c r="I204" s="170">
        <f>+'8a. Pretekli potrjeni izdatki'!I204+'8b. Tekoči potrjeni izdatki'!I204</f>
        <v>0</v>
      </c>
      <c r="J204" s="170">
        <f>+'8a. Pretekli potrjeni izdatki'!J204+'8b. Tekoči potrjeni izdatki'!J204</f>
        <v>0</v>
      </c>
      <c r="K204" s="170">
        <f>+'8a. Pretekli potrjeni izdatki'!K204+'8b. Tekoči potrjeni izdatki'!K204</f>
        <v>0</v>
      </c>
      <c r="L204" s="62">
        <f t="shared" si="29"/>
        <v>0</v>
      </c>
      <c r="M204" s="420"/>
      <c r="N204" s="420"/>
      <c r="O204" s="420"/>
      <c r="P204" s="420"/>
    </row>
    <row r="205" spans="3:16" ht="28.5" customHeight="1" x14ac:dyDescent="0.25">
      <c r="C205" s="420"/>
      <c r="D205" s="66" t="str">
        <f>"Skupni upravičeni stroški " &amp;D195</f>
        <v>Skupni upravičeni stroški Finančni načrt PARTNERJA 13</v>
      </c>
      <c r="E205" s="67">
        <f t="shared" ref="E205:L205" si="30">SUM(E199:E204)</f>
        <v>0</v>
      </c>
      <c r="F205" s="67">
        <f t="shared" si="30"/>
        <v>0</v>
      </c>
      <c r="G205" s="67">
        <f t="shared" si="30"/>
        <v>0</v>
      </c>
      <c r="H205" s="67">
        <f t="shared" si="30"/>
        <v>0</v>
      </c>
      <c r="I205" s="67">
        <f t="shared" si="30"/>
        <v>0</v>
      </c>
      <c r="J205" s="67">
        <f t="shared" si="30"/>
        <v>0</v>
      </c>
      <c r="K205" s="67">
        <f t="shared" si="30"/>
        <v>0</v>
      </c>
      <c r="L205" s="67">
        <f t="shared" si="30"/>
        <v>0</v>
      </c>
      <c r="M205" s="420"/>
      <c r="N205" s="420"/>
      <c r="O205" s="420"/>
      <c r="P205" s="420"/>
    </row>
    <row r="206" spans="3:16" ht="28.5" customHeight="1" x14ac:dyDescent="0.25">
      <c r="C206" s="420"/>
      <c r="D206" s="431"/>
      <c r="E206" s="432"/>
      <c r="F206" s="432"/>
      <c r="G206" s="432"/>
      <c r="H206" s="432"/>
      <c r="I206" s="432"/>
      <c r="J206" s="432"/>
      <c r="K206" s="432"/>
      <c r="L206" s="432"/>
      <c r="M206" s="420"/>
      <c r="N206" s="420"/>
      <c r="O206" s="420"/>
      <c r="P206" s="420"/>
    </row>
    <row r="207" spans="3:16" ht="28.5" customHeight="1" x14ac:dyDescent="0.25">
      <c r="C207" s="420"/>
      <c r="D207" s="433"/>
      <c r="E207" s="434"/>
      <c r="F207" s="434"/>
      <c r="G207" s="434"/>
      <c r="H207" s="434"/>
      <c r="I207" s="434"/>
      <c r="J207" s="434"/>
      <c r="K207" s="434"/>
      <c r="L207" s="434"/>
      <c r="M207" s="420"/>
      <c r="N207" s="420"/>
      <c r="O207" s="420"/>
      <c r="P207" s="420"/>
    </row>
    <row r="208" spans="3:16" ht="28.5" customHeight="1" x14ac:dyDescent="0.25">
      <c r="C208" s="445"/>
      <c r="D208" s="452" t="str">
        <f>IF(COUNTIF(PARTNER14,"?*"),PARTNER14,"Finančni načrt PARTNERJA 14")</f>
        <v>Finančni načrt PARTNERJA 14</v>
      </c>
      <c r="E208" s="420"/>
      <c r="F208" s="420"/>
      <c r="G208" s="420"/>
      <c r="H208" s="422"/>
      <c r="I208" s="422"/>
      <c r="J208" s="422"/>
      <c r="K208" s="422"/>
      <c r="L208" s="420"/>
      <c r="M208" s="420"/>
      <c r="N208" s="420"/>
      <c r="O208" s="420"/>
      <c r="P208" s="420"/>
    </row>
    <row r="209" spans="3:16" ht="28.5" customHeight="1" x14ac:dyDescent="0.25">
      <c r="C209" s="420"/>
      <c r="D209" s="1117"/>
      <c r="E209" s="1118"/>
      <c r="F209" s="1118"/>
      <c r="G209" s="1118"/>
      <c r="H209" s="1118"/>
      <c r="I209" s="1118"/>
      <c r="J209" s="1118"/>
      <c r="K209" s="1118"/>
      <c r="L209" s="1118"/>
      <c r="M209" s="420"/>
      <c r="N209" s="420"/>
      <c r="O209" s="420"/>
      <c r="P209" s="420"/>
    </row>
    <row r="210" spans="3:16" ht="28.5" customHeight="1" x14ac:dyDescent="0.25">
      <c r="C210" s="420"/>
      <c r="D210" s="55" t="s">
        <v>108</v>
      </c>
      <c r="E210" s="1058" t="s">
        <v>32</v>
      </c>
      <c r="F210" s="1058" t="s">
        <v>109</v>
      </c>
      <c r="G210" s="1059" t="s">
        <v>110</v>
      </c>
      <c r="H210" s="1060"/>
      <c r="I210" s="1058" t="s">
        <v>111</v>
      </c>
      <c r="J210" s="1058"/>
      <c r="K210" s="1058" t="s">
        <v>112</v>
      </c>
      <c r="L210" s="1058" t="s">
        <v>113</v>
      </c>
      <c r="M210" s="420"/>
      <c r="N210" s="420"/>
      <c r="O210" s="420"/>
      <c r="P210" s="420"/>
    </row>
    <row r="211" spans="3:16" ht="28.5" customHeight="1" x14ac:dyDescent="0.25">
      <c r="C211" s="420"/>
      <c r="D211" s="59" t="s">
        <v>31</v>
      </c>
      <c r="E211" s="1058"/>
      <c r="F211" s="1058"/>
      <c r="G211" s="380" t="s">
        <v>114</v>
      </c>
      <c r="H211" s="380" t="s">
        <v>115</v>
      </c>
      <c r="I211" s="381" t="s">
        <v>116</v>
      </c>
      <c r="J211" s="381" t="s">
        <v>117</v>
      </c>
      <c r="K211" s="1058"/>
      <c r="L211" s="1058"/>
      <c r="M211" s="420"/>
      <c r="N211" s="420"/>
      <c r="O211" s="420"/>
      <c r="P211" s="420"/>
    </row>
    <row r="212" spans="3:16" ht="28.5" customHeight="1" x14ac:dyDescent="0.25">
      <c r="C212" s="420"/>
      <c r="D212" s="255" t="s">
        <v>98</v>
      </c>
      <c r="E212" s="170">
        <f>+'8a. Pretekli potrjeni izdatki'!E212+'8b. Tekoči potrjeni izdatki'!E212</f>
        <v>0</v>
      </c>
      <c r="F212" s="170">
        <f>+'8a. Pretekli potrjeni izdatki'!F212+'8b. Tekoči potrjeni izdatki'!F212</f>
        <v>0</v>
      </c>
      <c r="G212" s="170">
        <f>+'8a. Pretekli potrjeni izdatki'!G212+'8b. Tekoči potrjeni izdatki'!G212</f>
        <v>0</v>
      </c>
      <c r="H212" s="170">
        <f>+'8a. Pretekli potrjeni izdatki'!H212+'8b. Tekoči potrjeni izdatki'!H212</f>
        <v>0</v>
      </c>
      <c r="I212" s="170">
        <f>+'8a. Pretekli potrjeni izdatki'!I212+'8b. Tekoči potrjeni izdatki'!I212</f>
        <v>0</v>
      </c>
      <c r="J212" s="170">
        <f>+'8a. Pretekli potrjeni izdatki'!J212+'8b. Tekoči potrjeni izdatki'!J212</f>
        <v>0</v>
      </c>
      <c r="K212" s="170">
        <f>+'8a. Pretekli potrjeni izdatki'!K212+'8b. Tekoči potrjeni izdatki'!K212</f>
        <v>0</v>
      </c>
      <c r="L212" s="62">
        <f t="shared" ref="L212:L217" si="31">SUM(E212:K212)</f>
        <v>0</v>
      </c>
      <c r="M212" s="420"/>
      <c r="N212" s="420"/>
      <c r="O212" s="420"/>
      <c r="P212" s="420"/>
    </row>
    <row r="213" spans="3:16" ht="28.5" customHeight="1" x14ac:dyDescent="0.25">
      <c r="C213" s="420"/>
      <c r="D213" s="255" t="s">
        <v>118</v>
      </c>
      <c r="E213" s="170">
        <f>+'8a. Pretekli potrjeni izdatki'!E213+'8b. Tekoči potrjeni izdatki'!E213</f>
        <v>0</v>
      </c>
      <c r="F213" s="170">
        <f>+'8a. Pretekli potrjeni izdatki'!F213+'8b. Tekoči potrjeni izdatki'!F213</f>
        <v>0</v>
      </c>
      <c r="G213" s="170">
        <f>+'8a. Pretekli potrjeni izdatki'!G213+'8b. Tekoči potrjeni izdatki'!G213</f>
        <v>0</v>
      </c>
      <c r="H213" s="170">
        <f>+'8a. Pretekli potrjeni izdatki'!H213+'8b. Tekoči potrjeni izdatki'!H213</f>
        <v>0</v>
      </c>
      <c r="I213" s="170">
        <f>+'8a. Pretekli potrjeni izdatki'!I213+'8b. Tekoči potrjeni izdatki'!I213</f>
        <v>0</v>
      </c>
      <c r="J213" s="170">
        <f>+'8a. Pretekli potrjeni izdatki'!J213+'8b. Tekoči potrjeni izdatki'!J213</f>
        <v>0</v>
      </c>
      <c r="K213" s="170">
        <f>+'8a. Pretekli potrjeni izdatki'!K213+'8b. Tekoči potrjeni izdatki'!K213</f>
        <v>0</v>
      </c>
      <c r="L213" s="62">
        <f t="shared" si="31"/>
        <v>0</v>
      </c>
      <c r="M213" s="420"/>
      <c r="N213" s="420"/>
      <c r="O213" s="420"/>
      <c r="P213" s="420"/>
    </row>
    <row r="214" spans="3:16" ht="28.5" customHeight="1" x14ac:dyDescent="0.25">
      <c r="C214" s="420"/>
      <c r="D214" s="255" t="s">
        <v>77</v>
      </c>
      <c r="E214" s="170">
        <f>+'8a. Pretekli potrjeni izdatki'!E214+'8b. Tekoči potrjeni izdatki'!E214</f>
        <v>0</v>
      </c>
      <c r="F214" s="170">
        <f>+'8a. Pretekli potrjeni izdatki'!F214+'8b. Tekoči potrjeni izdatki'!F214</f>
        <v>0</v>
      </c>
      <c r="G214" s="170">
        <f>+'8a. Pretekli potrjeni izdatki'!G214+'8b. Tekoči potrjeni izdatki'!G214</f>
        <v>0</v>
      </c>
      <c r="H214" s="170">
        <f>+'8a. Pretekli potrjeni izdatki'!H214+'8b. Tekoči potrjeni izdatki'!H214</f>
        <v>0</v>
      </c>
      <c r="I214" s="170">
        <f>+'8a. Pretekli potrjeni izdatki'!I214+'8b. Tekoči potrjeni izdatki'!I214</f>
        <v>0</v>
      </c>
      <c r="J214" s="170">
        <f>+'8a. Pretekli potrjeni izdatki'!J214+'8b. Tekoči potrjeni izdatki'!J214</f>
        <v>0</v>
      </c>
      <c r="K214" s="170">
        <f>+'8a. Pretekli potrjeni izdatki'!K214+'8b. Tekoči potrjeni izdatki'!K214</f>
        <v>0</v>
      </c>
      <c r="L214" s="62">
        <f t="shared" si="31"/>
        <v>0</v>
      </c>
      <c r="M214" s="420"/>
      <c r="N214" s="420"/>
      <c r="O214" s="420"/>
      <c r="P214" s="420"/>
    </row>
    <row r="215" spans="3:16" ht="28.5" customHeight="1" x14ac:dyDescent="0.25">
      <c r="C215" s="420"/>
      <c r="D215" s="255" t="s">
        <v>78</v>
      </c>
      <c r="E215" s="170">
        <f>+'8a. Pretekli potrjeni izdatki'!E215+'8b. Tekoči potrjeni izdatki'!E215</f>
        <v>0</v>
      </c>
      <c r="F215" s="170">
        <f>+'8a. Pretekli potrjeni izdatki'!F215+'8b. Tekoči potrjeni izdatki'!F215</f>
        <v>0</v>
      </c>
      <c r="G215" s="170">
        <f>+'8a. Pretekli potrjeni izdatki'!G215+'8b. Tekoči potrjeni izdatki'!G215</f>
        <v>0</v>
      </c>
      <c r="H215" s="170">
        <f>+'8a. Pretekli potrjeni izdatki'!H215+'8b. Tekoči potrjeni izdatki'!H215</f>
        <v>0</v>
      </c>
      <c r="I215" s="170">
        <f>+'8a. Pretekli potrjeni izdatki'!I215+'8b. Tekoči potrjeni izdatki'!I215</f>
        <v>0</v>
      </c>
      <c r="J215" s="170">
        <f>+'8a. Pretekli potrjeni izdatki'!J215+'8b. Tekoči potrjeni izdatki'!J215</f>
        <v>0</v>
      </c>
      <c r="K215" s="170">
        <f>+'8a. Pretekli potrjeni izdatki'!K215+'8b. Tekoči potrjeni izdatki'!K215</f>
        <v>0</v>
      </c>
      <c r="L215" s="62">
        <f t="shared" si="31"/>
        <v>0</v>
      </c>
      <c r="M215" s="420"/>
      <c r="N215" s="420"/>
      <c r="O215" s="420"/>
      <c r="P215" s="420"/>
    </row>
    <row r="216" spans="3:16" ht="28.5" customHeight="1" x14ac:dyDescent="0.25">
      <c r="C216" s="420"/>
      <c r="D216" s="255" t="s">
        <v>79</v>
      </c>
      <c r="E216" s="170">
        <f>+'8a. Pretekli potrjeni izdatki'!E216+'8b. Tekoči potrjeni izdatki'!E216</f>
        <v>0</v>
      </c>
      <c r="F216" s="170">
        <f>+'8a. Pretekli potrjeni izdatki'!F216+'8b. Tekoči potrjeni izdatki'!F216</f>
        <v>0</v>
      </c>
      <c r="G216" s="170">
        <f>+'8a. Pretekli potrjeni izdatki'!G216+'8b. Tekoči potrjeni izdatki'!G216</f>
        <v>0</v>
      </c>
      <c r="H216" s="170">
        <f>+'8a. Pretekli potrjeni izdatki'!H216+'8b. Tekoči potrjeni izdatki'!H216</f>
        <v>0</v>
      </c>
      <c r="I216" s="170">
        <f>+'8a. Pretekli potrjeni izdatki'!I216+'8b. Tekoči potrjeni izdatki'!I216</f>
        <v>0</v>
      </c>
      <c r="J216" s="170">
        <f>+'8a. Pretekli potrjeni izdatki'!J216+'8b. Tekoči potrjeni izdatki'!J216</f>
        <v>0</v>
      </c>
      <c r="K216" s="170">
        <f>+'8a. Pretekli potrjeni izdatki'!K216+'8b. Tekoči potrjeni izdatki'!K216</f>
        <v>0</v>
      </c>
      <c r="L216" s="62">
        <f t="shared" si="31"/>
        <v>0</v>
      </c>
      <c r="M216" s="420"/>
      <c r="N216" s="420"/>
      <c r="O216" s="420"/>
      <c r="P216" s="420"/>
    </row>
    <row r="217" spans="3:16" ht="28.5" customHeight="1" x14ac:dyDescent="0.25">
      <c r="C217" s="420"/>
      <c r="D217" s="255" t="s">
        <v>100</v>
      </c>
      <c r="E217" s="170">
        <f>+'8a. Pretekli potrjeni izdatki'!E217+'8b. Tekoči potrjeni izdatki'!E217</f>
        <v>0</v>
      </c>
      <c r="F217" s="170">
        <f>+'8a. Pretekli potrjeni izdatki'!F217+'8b. Tekoči potrjeni izdatki'!F217</f>
        <v>0</v>
      </c>
      <c r="G217" s="170">
        <f>+'8a. Pretekli potrjeni izdatki'!G217+'8b. Tekoči potrjeni izdatki'!G217</f>
        <v>0</v>
      </c>
      <c r="H217" s="170">
        <f>+'8a. Pretekli potrjeni izdatki'!H217+'8b. Tekoči potrjeni izdatki'!H217</f>
        <v>0</v>
      </c>
      <c r="I217" s="170">
        <f>+'8a. Pretekli potrjeni izdatki'!I217+'8b. Tekoči potrjeni izdatki'!I217</f>
        <v>0</v>
      </c>
      <c r="J217" s="170">
        <f>+'8a. Pretekli potrjeni izdatki'!J217+'8b. Tekoči potrjeni izdatki'!J217</f>
        <v>0</v>
      </c>
      <c r="K217" s="170">
        <f>+'8a. Pretekli potrjeni izdatki'!K217+'8b. Tekoči potrjeni izdatki'!K217</f>
        <v>0</v>
      </c>
      <c r="L217" s="62">
        <f t="shared" si="31"/>
        <v>0</v>
      </c>
      <c r="M217" s="420"/>
      <c r="N217" s="420"/>
      <c r="O217" s="420"/>
      <c r="P217" s="420"/>
    </row>
    <row r="218" spans="3:16" ht="28.5" customHeight="1" x14ac:dyDescent="0.25">
      <c r="C218" s="420"/>
      <c r="D218" s="66" t="str">
        <f>"Skupni upravičeni stroški " &amp;D208</f>
        <v>Skupni upravičeni stroški Finančni načrt PARTNERJA 14</v>
      </c>
      <c r="E218" s="67">
        <f t="shared" ref="E218:L218" si="32">SUM(E212:E217)</f>
        <v>0</v>
      </c>
      <c r="F218" s="67">
        <f t="shared" si="32"/>
        <v>0</v>
      </c>
      <c r="G218" s="67">
        <f t="shared" si="32"/>
        <v>0</v>
      </c>
      <c r="H218" s="67">
        <f t="shared" si="32"/>
        <v>0</v>
      </c>
      <c r="I218" s="67">
        <f t="shared" si="32"/>
        <v>0</v>
      </c>
      <c r="J218" s="67">
        <f t="shared" si="32"/>
        <v>0</v>
      </c>
      <c r="K218" s="67">
        <f t="shared" si="32"/>
        <v>0</v>
      </c>
      <c r="L218" s="67">
        <f t="shared" si="32"/>
        <v>0</v>
      </c>
      <c r="M218" s="420"/>
      <c r="N218" s="420"/>
      <c r="O218" s="420"/>
      <c r="P218" s="420"/>
    </row>
    <row r="219" spans="3:16" ht="28.5" customHeight="1" x14ac:dyDescent="0.25">
      <c r="C219" s="420"/>
      <c r="D219" s="431"/>
      <c r="E219" s="432"/>
      <c r="F219" s="432"/>
      <c r="G219" s="432"/>
      <c r="H219" s="432"/>
      <c r="I219" s="432"/>
      <c r="J219" s="432"/>
      <c r="K219" s="432"/>
      <c r="L219" s="432"/>
      <c r="M219" s="420"/>
      <c r="N219" s="420"/>
      <c r="O219" s="420"/>
      <c r="P219" s="420"/>
    </row>
    <row r="220" spans="3:16" ht="28.5" customHeight="1" x14ac:dyDescent="0.25">
      <c r="C220" s="420"/>
      <c r="D220" s="433"/>
      <c r="E220" s="434"/>
      <c r="F220" s="434"/>
      <c r="G220" s="434"/>
      <c r="H220" s="434"/>
      <c r="I220" s="434"/>
      <c r="J220" s="434"/>
      <c r="K220" s="434"/>
      <c r="L220" s="434"/>
      <c r="M220" s="420"/>
      <c r="N220" s="420"/>
      <c r="O220" s="420"/>
      <c r="P220" s="420"/>
    </row>
    <row r="221" spans="3:16" ht="28.5" customHeight="1" x14ac:dyDescent="0.25">
      <c r="C221" s="445"/>
      <c r="D221" s="452" t="str">
        <f>IF(COUNTIF(PARTNER15,"?*"),PARTNER15,"Finančni načrt PARTNERJA 15")</f>
        <v>Finančni načrt PARTNERJA 15</v>
      </c>
      <c r="E221" s="420"/>
      <c r="F221" s="420"/>
      <c r="G221" s="420"/>
      <c r="H221" s="422"/>
      <c r="I221" s="422"/>
      <c r="J221" s="422"/>
      <c r="K221" s="422"/>
      <c r="L221" s="420"/>
      <c r="M221" s="420"/>
      <c r="N221" s="420"/>
      <c r="O221" s="420"/>
      <c r="P221" s="420"/>
    </row>
    <row r="222" spans="3:16" ht="28.5" customHeight="1" x14ac:dyDescent="0.25">
      <c r="C222" s="420"/>
      <c r="D222" s="1117"/>
      <c r="E222" s="1118"/>
      <c r="F222" s="1118"/>
      <c r="G222" s="1118"/>
      <c r="H222" s="1118"/>
      <c r="I222" s="1118"/>
      <c r="J222" s="1118"/>
      <c r="K222" s="1118"/>
      <c r="L222" s="1118"/>
      <c r="M222" s="420"/>
      <c r="N222" s="420"/>
      <c r="O222" s="420"/>
      <c r="P222" s="420"/>
    </row>
    <row r="223" spans="3:16" ht="28.5" customHeight="1" x14ac:dyDescent="0.25">
      <c r="C223" s="420"/>
      <c r="D223" s="55" t="s">
        <v>108</v>
      </c>
      <c r="E223" s="1058" t="s">
        <v>32</v>
      </c>
      <c r="F223" s="1058" t="s">
        <v>109</v>
      </c>
      <c r="G223" s="1059" t="s">
        <v>110</v>
      </c>
      <c r="H223" s="1060"/>
      <c r="I223" s="1058" t="s">
        <v>111</v>
      </c>
      <c r="J223" s="1058"/>
      <c r="K223" s="1058" t="s">
        <v>112</v>
      </c>
      <c r="L223" s="1058" t="s">
        <v>113</v>
      </c>
      <c r="M223" s="420"/>
      <c r="N223" s="420"/>
      <c r="O223" s="420"/>
      <c r="P223" s="420"/>
    </row>
    <row r="224" spans="3:16" ht="28.5" customHeight="1" x14ac:dyDescent="0.25">
      <c r="C224" s="420"/>
      <c r="D224" s="59" t="s">
        <v>31</v>
      </c>
      <c r="E224" s="1058"/>
      <c r="F224" s="1058"/>
      <c r="G224" s="380" t="s">
        <v>114</v>
      </c>
      <c r="H224" s="380" t="s">
        <v>115</v>
      </c>
      <c r="I224" s="381" t="s">
        <v>116</v>
      </c>
      <c r="J224" s="381" t="s">
        <v>117</v>
      </c>
      <c r="K224" s="1058"/>
      <c r="L224" s="1058"/>
      <c r="M224" s="420"/>
      <c r="N224" s="420"/>
      <c r="O224" s="420"/>
      <c r="P224" s="420"/>
    </row>
    <row r="225" spans="3:16" ht="28.5" customHeight="1" x14ac:dyDescent="0.25">
      <c r="C225" s="420"/>
      <c r="D225" s="255" t="s">
        <v>98</v>
      </c>
      <c r="E225" s="170">
        <f>+'8a. Pretekli potrjeni izdatki'!E225+'8b. Tekoči potrjeni izdatki'!E225</f>
        <v>0</v>
      </c>
      <c r="F225" s="170">
        <f>+'8a. Pretekli potrjeni izdatki'!F225+'8b. Tekoči potrjeni izdatki'!F225</f>
        <v>0</v>
      </c>
      <c r="G225" s="170">
        <f>+'8a. Pretekli potrjeni izdatki'!G225+'8b. Tekoči potrjeni izdatki'!G225</f>
        <v>0</v>
      </c>
      <c r="H225" s="170">
        <f>+'8a. Pretekli potrjeni izdatki'!H225+'8b. Tekoči potrjeni izdatki'!H225</f>
        <v>0</v>
      </c>
      <c r="I225" s="170">
        <f>+'8a. Pretekli potrjeni izdatki'!I225+'8b. Tekoči potrjeni izdatki'!I225</f>
        <v>0</v>
      </c>
      <c r="J225" s="170">
        <f>+'8a. Pretekli potrjeni izdatki'!J225+'8b. Tekoči potrjeni izdatki'!J225</f>
        <v>0</v>
      </c>
      <c r="K225" s="170">
        <f>+'8a. Pretekli potrjeni izdatki'!K225+'8b. Tekoči potrjeni izdatki'!K225</f>
        <v>0</v>
      </c>
      <c r="L225" s="62">
        <f t="shared" ref="L225:L230" si="33">SUM(E225:K225)</f>
        <v>0</v>
      </c>
      <c r="M225" s="420"/>
      <c r="N225" s="420"/>
      <c r="O225" s="420"/>
      <c r="P225" s="420"/>
    </row>
    <row r="226" spans="3:16" ht="28.5" customHeight="1" x14ac:dyDescent="0.25">
      <c r="C226" s="420"/>
      <c r="D226" s="255" t="s">
        <v>118</v>
      </c>
      <c r="E226" s="170">
        <f>+'8a. Pretekli potrjeni izdatki'!E226+'8b. Tekoči potrjeni izdatki'!E226</f>
        <v>0</v>
      </c>
      <c r="F226" s="170">
        <f>+'8a. Pretekli potrjeni izdatki'!F226+'8b. Tekoči potrjeni izdatki'!F226</f>
        <v>0</v>
      </c>
      <c r="G226" s="170">
        <f>+'8a. Pretekli potrjeni izdatki'!G226+'8b. Tekoči potrjeni izdatki'!G226</f>
        <v>0</v>
      </c>
      <c r="H226" s="170">
        <f>+'8a. Pretekli potrjeni izdatki'!H226+'8b. Tekoči potrjeni izdatki'!H226</f>
        <v>0</v>
      </c>
      <c r="I226" s="170">
        <f>+'8a. Pretekli potrjeni izdatki'!I226+'8b. Tekoči potrjeni izdatki'!I226</f>
        <v>0</v>
      </c>
      <c r="J226" s="170">
        <f>+'8a. Pretekli potrjeni izdatki'!J226+'8b. Tekoči potrjeni izdatki'!J226</f>
        <v>0</v>
      </c>
      <c r="K226" s="170">
        <f>+'8a. Pretekli potrjeni izdatki'!K226+'8b. Tekoči potrjeni izdatki'!K226</f>
        <v>0</v>
      </c>
      <c r="L226" s="62">
        <f t="shared" si="33"/>
        <v>0</v>
      </c>
      <c r="M226" s="420"/>
      <c r="N226" s="420"/>
      <c r="O226" s="420"/>
      <c r="P226" s="420"/>
    </row>
    <row r="227" spans="3:16" ht="28.5" customHeight="1" x14ac:dyDescent="0.25">
      <c r="C227" s="420"/>
      <c r="D227" s="255" t="s">
        <v>77</v>
      </c>
      <c r="E227" s="170">
        <f>+'8a. Pretekli potrjeni izdatki'!E227+'8b. Tekoči potrjeni izdatki'!E227</f>
        <v>0</v>
      </c>
      <c r="F227" s="170">
        <f>+'8a. Pretekli potrjeni izdatki'!F227+'8b. Tekoči potrjeni izdatki'!F227</f>
        <v>0</v>
      </c>
      <c r="G227" s="170">
        <f>+'8a. Pretekli potrjeni izdatki'!G227+'8b. Tekoči potrjeni izdatki'!G227</f>
        <v>0</v>
      </c>
      <c r="H227" s="170">
        <f>+'8a. Pretekli potrjeni izdatki'!H227+'8b. Tekoči potrjeni izdatki'!H227</f>
        <v>0</v>
      </c>
      <c r="I227" s="170">
        <f>+'8a. Pretekli potrjeni izdatki'!I227+'8b. Tekoči potrjeni izdatki'!I227</f>
        <v>0</v>
      </c>
      <c r="J227" s="170">
        <f>+'8a. Pretekli potrjeni izdatki'!J227+'8b. Tekoči potrjeni izdatki'!J227</f>
        <v>0</v>
      </c>
      <c r="K227" s="170">
        <f>+'8a. Pretekli potrjeni izdatki'!K227+'8b. Tekoči potrjeni izdatki'!K227</f>
        <v>0</v>
      </c>
      <c r="L227" s="62">
        <f t="shared" si="33"/>
        <v>0</v>
      </c>
      <c r="M227" s="420"/>
      <c r="N227" s="420"/>
      <c r="O227" s="420"/>
      <c r="P227" s="420"/>
    </row>
    <row r="228" spans="3:16" ht="28.5" customHeight="1" x14ac:dyDescent="0.25">
      <c r="C228" s="420"/>
      <c r="D228" s="255" t="s">
        <v>78</v>
      </c>
      <c r="E228" s="170">
        <f>+'8a. Pretekli potrjeni izdatki'!E228+'8b. Tekoči potrjeni izdatki'!E228</f>
        <v>0</v>
      </c>
      <c r="F228" s="170">
        <f>+'8a. Pretekli potrjeni izdatki'!F228+'8b. Tekoči potrjeni izdatki'!F228</f>
        <v>0</v>
      </c>
      <c r="G228" s="170">
        <f>+'8a. Pretekli potrjeni izdatki'!G228+'8b. Tekoči potrjeni izdatki'!G228</f>
        <v>0</v>
      </c>
      <c r="H228" s="170">
        <f>+'8a. Pretekli potrjeni izdatki'!H228+'8b. Tekoči potrjeni izdatki'!H228</f>
        <v>0</v>
      </c>
      <c r="I228" s="170">
        <f>+'8a. Pretekli potrjeni izdatki'!I228+'8b. Tekoči potrjeni izdatki'!I228</f>
        <v>0</v>
      </c>
      <c r="J228" s="170">
        <f>+'8a. Pretekli potrjeni izdatki'!J228+'8b. Tekoči potrjeni izdatki'!J228</f>
        <v>0</v>
      </c>
      <c r="K228" s="170">
        <f>+'8a. Pretekli potrjeni izdatki'!K228+'8b. Tekoči potrjeni izdatki'!K228</f>
        <v>0</v>
      </c>
      <c r="L228" s="62">
        <f t="shared" si="33"/>
        <v>0</v>
      </c>
      <c r="M228" s="420"/>
      <c r="N228" s="420"/>
      <c r="O228" s="420"/>
      <c r="P228" s="420"/>
    </row>
    <row r="229" spans="3:16" ht="28.5" customHeight="1" x14ac:dyDescent="0.25">
      <c r="C229" s="420"/>
      <c r="D229" s="255" t="s">
        <v>79</v>
      </c>
      <c r="E229" s="170">
        <f>+'8a. Pretekli potrjeni izdatki'!E229+'8b. Tekoči potrjeni izdatki'!E229</f>
        <v>0</v>
      </c>
      <c r="F229" s="170">
        <f>+'8a. Pretekli potrjeni izdatki'!F229+'8b. Tekoči potrjeni izdatki'!F229</f>
        <v>0</v>
      </c>
      <c r="G229" s="170">
        <f>+'8a. Pretekli potrjeni izdatki'!G229+'8b. Tekoči potrjeni izdatki'!G229</f>
        <v>0</v>
      </c>
      <c r="H229" s="170">
        <f>+'8a. Pretekli potrjeni izdatki'!H229+'8b. Tekoči potrjeni izdatki'!H229</f>
        <v>0</v>
      </c>
      <c r="I229" s="170">
        <f>+'8a. Pretekli potrjeni izdatki'!I229+'8b. Tekoči potrjeni izdatki'!I229</f>
        <v>0</v>
      </c>
      <c r="J229" s="170">
        <f>+'8a. Pretekli potrjeni izdatki'!J229+'8b. Tekoči potrjeni izdatki'!J229</f>
        <v>0</v>
      </c>
      <c r="K229" s="170">
        <f>+'8a. Pretekli potrjeni izdatki'!K229+'8b. Tekoči potrjeni izdatki'!K229</f>
        <v>0</v>
      </c>
      <c r="L229" s="62">
        <f t="shared" si="33"/>
        <v>0</v>
      </c>
      <c r="M229" s="420"/>
      <c r="N229" s="420"/>
      <c r="O229" s="420"/>
      <c r="P229" s="420"/>
    </row>
    <row r="230" spans="3:16" ht="28.5" customHeight="1" x14ac:dyDescent="0.25">
      <c r="C230" s="420"/>
      <c r="D230" s="255" t="s">
        <v>100</v>
      </c>
      <c r="E230" s="170">
        <f>+'8a. Pretekli potrjeni izdatki'!E230+'8b. Tekoči potrjeni izdatki'!E230</f>
        <v>0</v>
      </c>
      <c r="F230" s="170">
        <f>+'8a. Pretekli potrjeni izdatki'!F230+'8b. Tekoči potrjeni izdatki'!F230</f>
        <v>0</v>
      </c>
      <c r="G230" s="170">
        <f>+'8a. Pretekli potrjeni izdatki'!G230+'8b. Tekoči potrjeni izdatki'!G230</f>
        <v>0</v>
      </c>
      <c r="H230" s="170">
        <f>+'8a. Pretekli potrjeni izdatki'!H230+'8b. Tekoči potrjeni izdatki'!H230</f>
        <v>0</v>
      </c>
      <c r="I230" s="170">
        <f>+'8a. Pretekli potrjeni izdatki'!I230+'8b. Tekoči potrjeni izdatki'!I230</f>
        <v>0</v>
      </c>
      <c r="J230" s="170">
        <f>+'8a. Pretekli potrjeni izdatki'!J230+'8b. Tekoči potrjeni izdatki'!J230</f>
        <v>0</v>
      </c>
      <c r="K230" s="170">
        <f>+'8a. Pretekli potrjeni izdatki'!K230+'8b. Tekoči potrjeni izdatki'!K230</f>
        <v>0</v>
      </c>
      <c r="L230" s="62">
        <f t="shared" si="33"/>
        <v>0</v>
      </c>
      <c r="M230" s="420"/>
      <c r="N230" s="420"/>
      <c r="O230" s="420"/>
      <c r="P230" s="420"/>
    </row>
    <row r="231" spans="3:16" ht="28.5" customHeight="1" x14ac:dyDescent="0.25">
      <c r="C231" s="420"/>
      <c r="D231" s="66" t="str">
        <f>"Skupni upravičeni stroški " &amp;D221</f>
        <v>Skupni upravičeni stroški Finančni načrt PARTNERJA 15</v>
      </c>
      <c r="E231" s="67">
        <f t="shared" ref="E231:L231" si="34">SUM(E225:E230)</f>
        <v>0</v>
      </c>
      <c r="F231" s="67">
        <f t="shared" si="34"/>
        <v>0</v>
      </c>
      <c r="G231" s="67">
        <f t="shared" si="34"/>
        <v>0</v>
      </c>
      <c r="H231" s="67">
        <f t="shared" si="34"/>
        <v>0</v>
      </c>
      <c r="I231" s="67">
        <f t="shared" si="34"/>
        <v>0</v>
      </c>
      <c r="J231" s="67">
        <f t="shared" si="34"/>
        <v>0</v>
      </c>
      <c r="K231" s="67">
        <f t="shared" si="34"/>
        <v>0</v>
      </c>
      <c r="L231" s="67">
        <f t="shared" si="34"/>
        <v>0</v>
      </c>
      <c r="M231" s="420"/>
      <c r="N231" s="420"/>
      <c r="O231" s="420"/>
      <c r="P231" s="420"/>
    </row>
    <row r="232" spans="3:16" x14ac:dyDescent="0.25">
      <c r="C232" s="420"/>
      <c r="D232" s="431"/>
      <c r="E232" s="432"/>
      <c r="F232" s="432"/>
      <c r="G232" s="432"/>
      <c r="H232" s="432"/>
      <c r="I232" s="432"/>
      <c r="J232" s="432"/>
      <c r="K232" s="432"/>
      <c r="L232" s="432"/>
      <c r="M232" s="420"/>
      <c r="N232" s="420"/>
      <c r="O232" s="420"/>
      <c r="P232" s="420"/>
    </row>
    <row r="233" spans="3:16" ht="15.75" x14ac:dyDescent="0.25">
      <c r="C233" s="420"/>
      <c r="D233" s="433"/>
      <c r="E233" s="434"/>
      <c r="F233" s="434"/>
      <c r="G233" s="434"/>
      <c r="H233" s="434"/>
      <c r="I233" s="434"/>
      <c r="J233" s="434"/>
      <c r="K233" s="434"/>
      <c r="L233" s="434"/>
      <c r="M233" s="420"/>
      <c r="N233" s="420"/>
      <c r="O233" s="420"/>
      <c r="P233" s="420"/>
    </row>
    <row r="234" spans="3:16" x14ac:dyDescent="0.25">
      <c r="C234" s="420"/>
      <c r="D234" s="446"/>
      <c r="E234" s="420"/>
      <c r="F234" s="420"/>
      <c r="G234" s="420"/>
      <c r="H234" s="420"/>
      <c r="I234" s="420"/>
      <c r="J234" s="420"/>
      <c r="K234" s="420"/>
      <c r="L234" s="420"/>
      <c r="M234" s="420"/>
      <c r="N234" s="420"/>
      <c r="O234" s="420"/>
      <c r="P234" s="420"/>
    </row>
    <row r="235" spans="3:16" x14ac:dyDescent="0.25">
      <c r="C235" s="420"/>
      <c r="D235" s="420"/>
      <c r="E235" s="420"/>
      <c r="F235" s="420"/>
      <c r="G235" s="420"/>
      <c r="H235" s="420"/>
      <c r="I235" s="420"/>
      <c r="J235" s="420"/>
      <c r="K235" s="420"/>
      <c r="L235" s="420"/>
      <c r="M235" s="420"/>
      <c r="N235" s="420"/>
      <c r="O235" s="420"/>
      <c r="P235" s="420"/>
    </row>
    <row r="236" spans="3:16" x14ac:dyDescent="0.25">
      <c r="C236" s="420"/>
      <c r="D236" s="420"/>
      <c r="E236" s="420"/>
      <c r="F236" s="420"/>
      <c r="G236" s="420"/>
      <c r="H236" s="420"/>
      <c r="I236" s="420"/>
      <c r="J236" s="420"/>
      <c r="K236" s="420"/>
      <c r="L236" s="420"/>
      <c r="M236" s="420"/>
      <c r="N236" s="420"/>
      <c r="O236" s="420"/>
      <c r="P236" s="420"/>
    </row>
    <row r="237" spans="3:16" x14ac:dyDescent="0.25">
      <c r="C237" s="420"/>
      <c r="D237" s="447"/>
      <c r="E237" s="420"/>
      <c r="F237" s="420"/>
      <c r="G237" s="420"/>
      <c r="H237" s="420"/>
      <c r="I237" s="420"/>
      <c r="J237" s="420"/>
      <c r="K237" s="420"/>
      <c r="L237" s="420"/>
      <c r="M237" s="420"/>
      <c r="N237" s="420"/>
      <c r="O237" s="420"/>
      <c r="P237" s="420"/>
    </row>
    <row r="238" spans="3:16" x14ac:dyDescent="0.25">
      <c r="C238" s="420"/>
      <c r="D238" s="420"/>
      <c r="E238" s="420"/>
      <c r="F238" s="420"/>
      <c r="G238" s="420"/>
      <c r="H238" s="420"/>
      <c r="I238" s="420"/>
      <c r="J238" s="420"/>
      <c r="K238" s="420"/>
      <c r="L238" s="420"/>
      <c r="M238" s="420"/>
      <c r="N238" s="420"/>
      <c r="O238" s="420"/>
      <c r="P238" s="420"/>
    </row>
    <row r="239" spans="3:16" x14ac:dyDescent="0.25">
      <c r="C239" s="420"/>
      <c r="D239" s="420"/>
      <c r="E239" s="420"/>
      <c r="F239" s="420"/>
      <c r="G239" s="420"/>
      <c r="H239" s="420"/>
      <c r="I239" s="420"/>
      <c r="J239" s="420"/>
      <c r="K239" s="420"/>
      <c r="L239" s="420"/>
      <c r="M239" s="420"/>
      <c r="N239" s="420"/>
      <c r="O239" s="420"/>
      <c r="P239" s="420"/>
    </row>
    <row r="240" spans="3:16" x14ac:dyDescent="0.25">
      <c r="C240" s="420"/>
      <c r="D240" s="420"/>
      <c r="E240" s="420"/>
      <c r="F240" s="420"/>
      <c r="G240" s="420"/>
      <c r="H240" s="420"/>
      <c r="I240" s="420"/>
      <c r="J240" s="420"/>
      <c r="K240" s="420"/>
      <c r="L240" s="420"/>
      <c r="M240" s="420"/>
      <c r="N240" s="420"/>
      <c r="O240" s="420"/>
      <c r="P240" s="420"/>
    </row>
    <row r="241" spans="3:16" x14ac:dyDescent="0.25">
      <c r="C241" s="420"/>
      <c r="D241" s="420"/>
      <c r="E241" s="420"/>
      <c r="F241" s="420"/>
      <c r="G241" s="420"/>
      <c r="H241" s="420"/>
      <c r="I241" s="420"/>
      <c r="J241" s="420"/>
      <c r="K241" s="420"/>
      <c r="L241" s="420"/>
      <c r="M241" s="420"/>
      <c r="N241" s="420"/>
      <c r="O241" s="420"/>
      <c r="P241" s="420"/>
    </row>
    <row r="242" spans="3:16" x14ac:dyDescent="0.25">
      <c r="C242" s="420"/>
      <c r="D242" s="420"/>
      <c r="E242" s="420"/>
      <c r="F242" s="420"/>
      <c r="G242" s="420"/>
      <c r="H242" s="420"/>
      <c r="I242" s="420"/>
      <c r="J242" s="420"/>
      <c r="K242" s="420"/>
      <c r="L242" s="420"/>
      <c r="M242" s="420"/>
      <c r="N242" s="420"/>
      <c r="O242" s="420"/>
      <c r="P242" s="420"/>
    </row>
    <row r="243" spans="3:16" x14ac:dyDescent="0.25">
      <c r="C243" s="420"/>
      <c r="D243" s="420"/>
      <c r="E243" s="420"/>
      <c r="F243" s="420"/>
      <c r="G243" s="420"/>
      <c r="H243" s="420"/>
      <c r="I243" s="420"/>
      <c r="J243" s="420"/>
      <c r="K243" s="420"/>
      <c r="L243" s="420"/>
      <c r="M243" s="420"/>
      <c r="N243" s="420"/>
      <c r="O243" s="420"/>
      <c r="P243" s="420"/>
    </row>
    <row r="244" spans="3:16" x14ac:dyDescent="0.25">
      <c r="C244" s="420"/>
      <c r="D244" s="420"/>
      <c r="E244" s="420"/>
      <c r="F244" s="420"/>
      <c r="G244" s="420"/>
      <c r="H244" s="420"/>
      <c r="I244" s="420"/>
      <c r="J244" s="420"/>
      <c r="K244" s="420"/>
      <c r="L244" s="420"/>
      <c r="M244" s="420"/>
      <c r="N244" s="420"/>
      <c r="O244" s="420"/>
      <c r="P244" s="420"/>
    </row>
    <row r="245" spans="3:16" x14ac:dyDescent="0.25">
      <c r="C245" s="420"/>
      <c r="D245" s="420"/>
      <c r="E245" s="420"/>
      <c r="F245" s="420"/>
      <c r="G245" s="420"/>
      <c r="H245" s="420"/>
      <c r="I245" s="420"/>
      <c r="J245" s="420"/>
      <c r="K245" s="420"/>
      <c r="L245" s="420"/>
      <c r="M245" s="420"/>
      <c r="N245" s="420"/>
      <c r="O245" s="420"/>
      <c r="P245" s="420"/>
    </row>
    <row r="246" spans="3:16" x14ac:dyDescent="0.25">
      <c r="C246" s="420"/>
      <c r="D246" s="420"/>
      <c r="E246" s="420"/>
      <c r="F246" s="420"/>
      <c r="G246" s="420"/>
      <c r="H246" s="420"/>
      <c r="I246" s="420"/>
      <c r="J246" s="420"/>
      <c r="K246" s="420"/>
      <c r="L246" s="420"/>
      <c r="M246" s="420"/>
      <c r="N246" s="420"/>
      <c r="O246" s="420"/>
      <c r="P246" s="420"/>
    </row>
    <row r="247" spans="3:16" x14ac:dyDescent="0.25">
      <c r="C247" s="420"/>
      <c r="D247" s="420"/>
      <c r="E247" s="420"/>
      <c r="F247" s="420"/>
      <c r="G247" s="420"/>
      <c r="H247" s="420"/>
      <c r="I247" s="420"/>
      <c r="J247" s="420"/>
      <c r="K247" s="420"/>
      <c r="L247" s="420"/>
      <c r="M247" s="420"/>
      <c r="N247" s="420"/>
      <c r="O247" s="420"/>
      <c r="P247" s="420"/>
    </row>
    <row r="248" spans="3:16" x14ac:dyDescent="0.25">
      <c r="C248" s="420"/>
      <c r="D248" s="420"/>
      <c r="E248" s="420"/>
      <c r="F248" s="420"/>
      <c r="G248" s="420"/>
      <c r="H248" s="420"/>
      <c r="I248" s="420"/>
      <c r="J248" s="420"/>
      <c r="K248" s="420"/>
      <c r="L248" s="420"/>
      <c r="M248" s="420"/>
      <c r="N248" s="420"/>
      <c r="O248" s="420"/>
      <c r="P248" s="420"/>
    </row>
    <row r="249" spans="3:16" x14ac:dyDescent="0.25">
      <c r="C249" s="420"/>
      <c r="D249" s="420"/>
      <c r="E249" s="420"/>
      <c r="F249" s="420"/>
      <c r="G249" s="420"/>
      <c r="H249" s="420"/>
      <c r="I249" s="420"/>
      <c r="J249" s="420"/>
      <c r="K249" s="420"/>
      <c r="L249" s="420"/>
      <c r="M249" s="420"/>
      <c r="N249" s="420"/>
      <c r="O249" s="420"/>
      <c r="P249" s="420"/>
    </row>
    <row r="250" spans="3:16" x14ac:dyDescent="0.25">
      <c r="C250" s="420"/>
      <c r="D250" s="420"/>
      <c r="E250" s="420"/>
      <c r="F250" s="420"/>
      <c r="G250" s="420"/>
      <c r="H250" s="420"/>
      <c r="I250" s="420"/>
      <c r="J250" s="420"/>
      <c r="K250" s="420"/>
      <c r="L250" s="420"/>
      <c r="M250" s="420"/>
      <c r="N250" s="420"/>
      <c r="O250" s="420"/>
      <c r="P250" s="420"/>
    </row>
    <row r="251" spans="3:16" x14ac:dyDescent="0.25">
      <c r="C251" s="420"/>
      <c r="D251" s="420"/>
      <c r="E251" s="420"/>
      <c r="F251" s="420"/>
      <c r="G251" s="420"/>
      <c r="H251" s="420"/>
      <c r="I251" s="420"/>
      <c r="J251" s="420"/>
      <c r="K251" s="420"/>
      <c r="L251" s="420"/>
      <c r="M251" s="420"/>
      <c r="N251" s="420"/>
      <c r="O251" s="420"/>
      <c r="P251" s="420"/>
    </row>
    <row r="252" spans="3:16" x14ac:dyDescent="0.25">
      <c r="C252" s="420"/>
      <c r="D252" s="420"/>
      <c r="E252" s="420"/>
      <c r="F252" s="420"/>
      <c r="G252" s="420"/>
      <c r="H252" s="420"/>
      <c r="I252" s="420"/>
      <c r="J252" s="420"/>
      <c r="K252" s="420"/>
      <c r="L252" s="420"/>
      <c r="M252" s="420"/>
      <c r="N252" s="420"/>
      <c r="O252" s="420"/>
      <c r="P252" s="420"/>
    </row>
    <row r="253" spans="3:16" x14ac:dyDescent="0.25">
      <c r="C253" s="420"/>
      <c r="D253" s="420"/>
      <c r="E253" s="420"/>
      <c r="F253" s="420"/>
      <c r="G253" s="420"/>
      <c r="H253" s="420"/>
      <c r="I253" s="420"/>
      <c r="J253" s="420"/>
      <c r="K253" s="420"/>
      <c r="L253" s="420"/>
      <c r="M253" s="420"/>
      <c r="N253" s="420"/>
      <c r="O253" s="420"/>
      <c r="P253" s="420"/>
    </row>
    <row r="254" spans="3:16" x14ac:dyDescent="0.25">
      <c r="C254" s="420"/>
      <c r="D254" s="420"/>
      <c r="E254" s="420"/>
      <c r="F254" s="420"/>
      <c r="G254" s="420"/>
      <c r="H254" s="420"/>
      <c r="I254" s="420"/>
      <c r="J254" s="420"/>
      <c r="K254" s="420"/>
      <c r="L254" s="420"/>
      <c r="M254" s="420"/>
      <c r="N254" s="420"/>
      <c r="O254" s="420"/>
      <c r="P254" s="420"/>
    </row>
    <row r="255" spans="3:16" x14ac:dyDescent="0.25">
      <c r="C255" s="420"/>
      <c r="D255" s="420"/>
      <c r="E255" s="420"/>
      <c r="F255" s="420"/>
      <c r="G255" s="420"/>
      <c r="H255" s="420"/>
      <c r="I255" s="420"/>
      <c r="J255" s="420"/>
      <c r="K255" s="420"/>
      <c r="L255" s="420"/>
      <c r="M255" s="420"/>
      <c r="N255" s="420"/>
      <c r="O255" s="420"/>
      <c r="P255" s="420"/>
    </row>
    <row r="256" spans="3:16" x14ac:dyDescent="0.25">
      <c r="C256" s="420"/>
      <c r="D256" s="420"/>
      <c r="E256" s="420"/>
      <c r="F256" s="420"/>
      <c r="G256" s="420"/>
      <c r="H256" s="420"/>
      <c r="I256" s="420"/>
      <c r="J256" s="420"/>
      <c r="K256" s="420"/>
      <c r="L256" s="420"/>
      <c r="M256" s="420"/>
      <c r="N256" s="420"/>
      <c r="O256" s="420"/>
      <c r="P256" s="420"/>
    </row>
    <row r="257" spans="3:16" x14ac:dyDescent="0.25">
      <c r="C257" s="420"/>
      <c r="D257" s="420"/>
      <c r="E257" s="420"/>
      <c r="F257" s="420"/>
      <c r="G257" s="420"/>
      <c r="H257" s="420"/>
      <c r="I257" s="420"/>
      <c r="J257" s="420"/>
      <c r="K257" s="420"/>
      <c r="L257" s="420"/>
      <c r="M257" s="420"/>
      <c r="N257" s="420"/>
      <c r="O257" s="420"/>
      <c r="P257" s="420"/>
    </row>
    <row r="258" spans="3:16" x14ac:dyDescent="0.25">
      <c r="C258" s="420"/>
      <c r="D258" s="420"/>
      <c r="E258" s="420"/>
      <c r="F258" s="420"/>
      <c r="G258" s="420"/>
      <c r="H258" s="420"/>
      <c r="I258" s="420"/>
      <c r="J258" s="420"/>
      <c r="K258" s="420"/>
      <c r="L258" s="420"/>
      <c r="M258" s="420"/>
      <c r="N258" s="420"/>
      <c r="O258" s="420"/>
      <c r="P258" s="420"/>
    </row>
    <row r="259" spans="3:16" x14ac:dyDescent="0.25">
      <c r="C259" s="420"/>
      <c r="D259" s="420"/>
      <c r="E259" s="420"/>
      <c r="F259" s="420"/>
      <c r="G259" s="420"/>
      <c r="H259" s="420"/>
      <c r="I259" s="420"/>
      <c r="J259" s="420"/>
      <c r="K259" s="420"/>
      <c r="L259" s="420"/>
      <c r="M259" s="420"/>
      <c r="N259" s="420"/>
      <c r="O259" s="420"/>
      <c r="P259" s="420"/>
    </row>
    <row r="260" spans="3:16" x14ac:dyDescent="0.25">
      <c r="C260" s="420"/>
      <c r="D260" s="420"/>
      <c r="E260" s="420"/>
      <c r="F260" s="420"/>
      <c r="G260" s="420"/>
      <c r="H260" s="420"/>
      <c r="I260" s="420"/>
      <c r="J260" s="420"/>
      <c r="K260" s="420"/>
      <c r="L260" s="420"/>
      <c r="M260" s="420"/>
      <c r="N260" s="420"/>
      <c r="O260" s="420"/>
      <c r="P260" s="420"/>
    </row>
    <row r="261" spans="3:16" x14ac:dyDescent="0.25">
      <c r="C261" s="420"/>
      <c r="D261" s="420"/>
      <c r="E261" s="420"/>
      <c r="F261" s="420"/>
      <c r="G261" s="420"/>
      <c r="H261" s="420"/>
      <c r="I261" s="420"/>
      <c r="J261" s="420"/>
      <c r="K261" s="420"/>
      <c r="L261" s="420"/>
      <c r="M261" s="420"/>
      <c r="N261" s="420"/>
      <c r="O261" s="420"/>
      <c r="P261" s="420"/>
    </row>
    <row r="262" spans="3:16" x14ac:dyDescent="0.25">
      <c r="C262" s="420"/>
      <c r="D262" s="420"/>
      <c r="E262" s="420"/>
      <c r="F262" s="420"/>
      <c r="G262" s="420"/>
      <c r="H262" s="420"/>
      <c r="I262" s="420"/>
      <c r="J262" s="420"/>
      <c r="K262" s="420"/>
      <c r="L262" s="420"/>
      <c r="M262" s="420"/>
      <c r="N262" s="420"/>
      <c r="O262" s="420"/>
      <c r="P262" s="420"/>
    </row>
    <row r="263" spans="3:16" x14ac:dyDescent="0.25">
      <c r="C263" s="420"/>
      <c r="D263" s="420"/>
      <c r="E263" s="420"/>
      <c r="F263" s="420"/>
      <c r="G263" s="420"/>
      <c r="H263" s="420"/>
      <c r="I263" s="420"/>
      <c r="J263" s="420"/>
      <c r="K263" s="420"/>
      <c r="L263" s="420"/>
      <c r="M263" s="420"/>
      <c r="N263" s="420"/>
      <c r="O263" s="420"/>
      <c r="P263" s="420"/>
    </row>
    <row r="264" spans="3:16" x14ac:dyDescent="0.25">
      <c r="C264" s="420"/>
      <c r="D264" s="420"/>
      <c r="E264" s="420"/>
      <c r="F264" s="420"/>
      <c r="G264" s="420"/>
      <c r="H264" s="420"/>
      <c r="I264" s="420"/>
      <c r="J264" s="420"/>
      <c r="K264" s="420"/>
      <c r="L264" s="420"/>
      <c r="M264" s="420"/>
      <c r="N264" s="420"/>
      <c r="O264" s="420"/>
      <c r="P264" s="420"/>
    </row>
    <row r="265" spans="3:16" x14ac:dyDescent="0.25">
      <c r="C265" s="420"/>
      <c r="D265" s="420"/>
      <c r="E265" s="420"/>
      <c r="F265" s="420"/>
      <c r="G265" s="420"/>
      <c r="H265" s="420"/>
      <c r="I265" s="420"/>
      <c r="J265" s="420"/>
      <c r="K265" s="420"/>
      <c r="L265" s="420"/>
      <c r="M265" s="420"/>
      <c r="N265" s="420"/>
      <c r="O265" s="420"/>
      <c r="P265" s="420"/>
    </row>
    <row r="266" spans="3:16" x14ac:dyDescent="0.25">
      <c r="C266" s="420"/>
      <c r="D266" s="420"/>
      <c r="E266" s="420"/>
      <c r="F266" s="420"/>
      <c r="G266" s="420"/>
      <c r="H266" s="420"/>
      <c r="I266" s="420"/>
      <c r="J266" s="420"/>
      <c r="K266" s="420"/>
      <c r="L266" s="420"/>
      <c r="M266" s="420"/>
      <c r="N266" s="420"/>
      <c r="O266" s="420"/>
      <c r="P266" s="420"/>
    </row>
    <row r="267" spans="3:16" x14ac:dyDescent="0.25">
      <c r="C267" s="420"/>
      <c r="D267" s="420"/>
      <c r="E267" s="420"/>
      <c r="F267" s="420"/>
      <c r="G267" s="420"/>
      <c r="H267" s="420"/>
      <c r="I267" s="420"/>
      <c r="J267" s="420"/>
      <c r="K267" s="420"/>
      <c r="L267" s="420"/>
      <c r="M267" s="420"/>
      <c r="N267" s="420"/>
      <c r="O267" s="420"/>
      <c r="P267" s="420"/>
    </row>
    <row r="268" spans="3:16" x14ac:dyDescent="0.25">
      <c r="C268" s="420"/>
      <c r="D268" s="420"/>
      <c r="E268" s="420"/>
      <c r="F268" s="420"/>
      <c r="G268" s="420"/>
      <c r="H268" s="420"/>
      <c r="I268" s="420"/>
      <c r="J268" s="420"/>
      <c r="K268" s="420"/>
      <c r="L268" s="420"/>
      <c r="M268" s="420"/>
      <c r="N268" s="420"/>
      <c r="O268" s="420"/>
      <c r="P268" s="420"/>
    </row>
    <row r="269" spans="3:16" x14ac:dyDescent="0.25">
      <c r="C269" s="420"/>
      <c r="D269" s="420"/>
      <c r="E269" s="420"/>
      <c r="F269" s="420"/>
      <c r="G269" s="420"/>
      <c r="H269" s="420"/>
      <c r="I269" s="420"/>
      <c r="J269" s="420"/>
      <c r="K269" s="420"/>
      <c r="L269" s="420"/>
      <c r="M269" s="420"/>
      <c r="N269" s="420"/>
      <c r="O269" s="420"/>
      <c r="P269" s="420"/>
    </row>
    <row r="270" spans="3:16" x14ac:dyDescent="0.25">
      <c r="C270" s="420"/>
      <c r="D270" s="420"/>
      <c r="E270" s="420"/>
      <c r="F270" s="420"/>
      <c r="G270" s="420"/>
      <c r="H270" s="420"/>
      <c r="I270" s="420"/>
      <c r="J270" s="420"/>
      <c r="K270" s="420"/>
      <c r="L270" s="420"/>
      <c r="M270" s="420"/>
      <c r="N270" s="420"/>
      <c r="O270" s="420"/>
      <c r="P270" s="420"/>
    </row>
    <row r="271" spans="3:16" x14ac:dyDescent="0.25">
      <c r="C271" s="420"/>
      <c r="D271" s="420"/>
      <c r="E271" s="420"/>
      <c r="F271" s="420"/>
      <c r="G271" s="420"/>
      <c r="H271" s="420"/>
      <c r="I271" s="420"/>
      <c r="J271" s="420"/>
      <c r="K271" s="420"/>
      <c r="L271" s="420"/>
      <c r="M271" s="420"/>
      <c r="N271" s="420"/>
      <c r="O271" s="420"/>
      <c r="P271" s="420"/>
    </row>
    <row r="272" spans="3:16" x14ac:dyDescent="0.25">
      <c r="C272" s="420"/>
      <c r="D272" s="420"/>
      <c r="E272" s="420"/>
      <c r="F272" s="420"/>
      <c r="G272" s="420"/>
      <c r="H272" s="420"/>
      <c r="I272" s="420"/>
      <c r="J272" s="420"/>
      <c r="K272" s="420"/>
      <c r="L272" s="420"/>
      <c r="M272" s="420"/>
      <c r="N272" s="420"/>
      <c r="O272" s="420"/>
      <c r="P272" s="420"/>
    </row>
    <row r="273" spans="3:16" x14ac:dyDescent="0.25">
      <c r="C273" s="420"/>
      <c r="D273" s="420"/>
      <c r="E273" s="420"/>
      <c r="F273" s="420"/>
      <c r="G273" s="420"/>
      <c r="H273" s="420"/>
      <c r="I273" s="420"/>
      <c r="J273" s="420"/>
      <c r="K273" s="420"/>
      <c r="L273" s="420"/>
      <c r="M273" s="420"/>
      <c r="N273" s="420"/>
      <c r="O273" s="420"/>
      <c r="P273" s="420"/>
    </row>
    <row r="274" spans="3:16" x14ac:dyDescent="0.25">
      <c r="C274" s="420"/>
      <c r="D274" s="420"/>
      <c r="E274" s="420"/>
      <c r="F274" s="420"/>
      <c r="G274" s="420"/>
      <c r="H274" s="420"/>
      <c r="I274" s="420"/>
      <c r="J274" s="420"/>
      <c r="K274" s="420"/>
      <c r="L274" s="420"/>
      <c r="M274" s="420"/>
      <c r="N274" s="420"/>
      <c r="O274" s="420"/>
      <c r="P274" s="420"/>
    </row>
    <row r="275" spans="3:16" x14ac:dyDescent="0.25">
      <c r="C275" s="420"/>
      <c r="D275" s="420"/>
      <c r="E275" s="420"/>
      <c r="F275" s="420"/>
      <c r="G275" s="420"/>
      <c r="H275" s="420"/>
      <c r="I275" s="420"/>
      <c r="J275" s="420"/>
      <c r="K275" s="420"/>
      <c r="L275" s="420"/>
      <c r="M275" s="420"/>
      <c r="N275" s="420"/>
      <c r="O275" s="420"/>
      <c r="P275" s="420"/>
    </row>
    <row r="276" spans="3:16" x14ac:dyDescent="0.25">
      <c r="C276" s="420"/>
      <c r="D276" s="420"/>
      <c r="E276" s="420"/>
      <c r="F276" s="420"/>
      <c r="G276" s="420"/>
      <c r="H276" s="420"/>
      <c r="I276" s="420"/>
      <c r="J276" s="420"/>
      <c r="K276" s="420"/>
      <c r="L276" s="420"/>
      <c r="M276" s="420"/>
      <c r="N276" s="420"/>
      <c r="O276" s="420"/>
      <c r="P276" s="420"/>
    </row>
    <row r="277" spans="3:16" x14ac:dyDescent="0.25">
      <c r="C277" s="420"/>
      <c r="D277" s="420"/>
      <c r="E277" s="420"/>
      <c r="F277" s="420"/>
      <c r="G277" s="420"/>
      <c r="H277" s="420"/>
      <c r="I277" s="420"/>
      <c r="J277" s="420"/>
      <c r="K277" s="420"/>
      <c r="L277" s="420"/>
      <c r="M277" s="420"/>
      <c r="N277" s="420"/>
      <c r="O277" s="420"/>
      <c r="P277" s="420"/>
    </row>
  </sheetData>
  <sheetProtection password="CDC4" sheet="1" objects="1" scenarios="1"/>
  <mergeCells count="143">
    <mergeCell ref="D168:L168"/>
    <mergeCell ref="D157:L157"/>
    <mergeCell ref="E158:E159"/>
    <mergeCell ref="F158:F159"/>
    <mergeCell ref="G158:H158"/>
    <mergeCell ref="I158:J158"/>
    <mergeCell ref="K158:K159"/>
    <mergeCell ref="L158:L159"/>
    <mergeCell ref="K171:K172"/>
    <mergeCell ref="L171:L172"/>
    <mergeCell ref="D170:L170"/>
    <mergeCell ref="E171:E172"/>
    <mergeCell ref="F171:F172"/>
    <mergeCell ref="G171:H171"/>
    <mergeCell ref="I171:J171"/>
    <mergeCell ref="K145:K146"/>
    <mergeCell ref="L145:L146"/>
    <mergeCell ref="D144:L144"/>
    <mergeCell ref="D131:L131"/>
    <mergeCell ref="E132:E133"/>
    <mergeCell ref="F132:F133"/>
    <mergeCell ref="G132:H132"/>
    <mergeCell ref="I132:J132"/>
    <mergeCell ref="K132:K133"/>
    <mergeCell ref="L132:L133"/>
    <mergeCell ref="E145:E146"/>
    <mergeCell ref="F145:F146"/>
    <mergeCell ref="G145:H145"/>
    <mergeCell ref="I145:J145"/>
    <mergeCell ref="K119:K120"/>
    <mergeCell ref="L119:L120"/>
    <mergeCell ref="D118:L118"/>
    <mergeCell ref="D105:L105"/>
    <mergeCell ref="E106:E107"/>
    <mergeCell ref="F106:F107"/>
    <mergeCell ref="G106:H106"/>
    <mergeCell ref="I106:J106"/>
    <mergeCell ref="K106:K107"/>
    <mergeCell ref="L106:L107"/>
    <mergeCell ref="E119:E120"/>
    <mergeCell ref="F119:F120"/>
    <mergeCell ref="G119:H119"/>
    <mergeCell ref="I119:J119"/>
    <mergeCell ref="F41:F42"/>
    <mergeCell ref="G41:H41"/>
    <mergeCell ref="I41:J41"/>
    <mergeCell ref="D27:L27"/>
    <mergeCell ref="E28:E29"/>
    <mergeCell ref="F28:F29"/>
    <mergeCell ref="G28:H28"/>
    <mergeCell ref="I28:J28"/>
    <mergeCell ref="K93:K94"/>
    <mergeCell ref="L93:L94"/>
    <mergeCell ref="D92:L92"/>
    <mergeCell ref="D79:L79"/>
    <mergeCell ref="E80:E81"/>
    <mergeCell ref="F80:F81"/>
    <mergeCell ref="G80:H80"/>
    <mergeCell ref="I80:J80"/>
    <mergeCell ref="K80:K81"/>
    <mergeCell ref="L80:L81"/>
    <mergeCell ref="E93:E94"/>
    <mergeCell ref="F93:F94"/>
    <mergeCell ref="G93:H93"/>
    <mergeCell ref="I93:J93"/>
    <mergeCell ref="E54:E55"/>
    <mergeCell ref="F54:F55"/>
    <mergeCell ref="G54:H54"/>
    <mergeCell ref="I54:J54"/>
    <mergeCell ref="K54:K55"/>
    <mergeCell ref="L54:L55"/>
    <mergeCell ref="E67:E68"/>
    <mergeCell ref="F67:F68"/>
    <mergeCell ref="G67:H67"/>
    <mergeCell ref="I67:J67"/>
    <mergeCell ref="E12:F12"/>
    <mergeCell ref="G12:H12"/>
    <mergeCell ref="I12:J12"/>
    <mergeCell ref="E13:F13"/>
    <mergeCell ref="G13:H13"/>
    <mergeCell ref="D14:L14"/>
    <mergeCell ref="E15:E16"/>
    <mergeCell ref="F15:F16"/>
    <mergeCell ref="D24:L24"/>
    <mergeCell ref="D37:L37"/>
    <mergeCell ref="E41:E42"/>
    <mergeCell ref="K28:K29"/>
    <mergeCell ref="L28:L29"/>
    <mergeCell ref="K67:K68"/>
    <mergeCell ref="L67:L68"/>
    <mergeCell ref="D66:L66"/>
    <mergeCell ref="O15:O22"/>
    <mergeCell ref="M15:M22"/>
    <mergeCell ref="E8:F8"/>
    <mergeCell ref="G8:H8"/>
    <mergeCell ref="E9:F9"/>
    <mergeCell ref="G9:H9"/>
    <mergeCell ref="E10:F10"/>
    <mergeCell ref="G10:H10"/>
    <mergeCell ref="I10:J10"/>
    <mergeCell ref="E11:F11"/>
    <mergeCell ref="G11:H11"/>
    <mergeCell ref="I11:J11"/>
    <mergeCell ref="L15:L16"/>
    <mergeCell ref="D222:L222"/>
    <mergeCell ref="D196:L196"/>
    <mergeCell ref="E197:E198"/>
    <mergeCell ref="F197:F198"/>
    <mergeCell ref="G197:H197"/>
    <mergeCell ref="I197:J197"/>
    <mergeCell ref="K197:K198"/>
    <mergeCell ref="L197:L198"/>
    <mergeCell ref="D183:L183"/>
    <mergeCell ref="E184:E185"/>
    <mergeCell ref="F184:F185"/>
    <mergeCell ref="K184:K185"/>
    <mergeCell ref="L184:L185"/>
    <mergeCell ref="G184:H184"/>
    <mergeCell ref="I184:J184"/>
    <mergeCell ref="D53:L53"/>
    <mergeCell ref="D4:N4"/>
    <mergeCell ref="D5:N5"/>
    <mergeCell ref="D6:N6"/>
    <mergeCell ref="N15:N22"/>
    <mergeCell ref="E223:E224"/>
    <mergeCell ref="F223:F224"/>
    <mergeCell ref="G223:H223"/>
    <mergeCell ref="I223:J223"/>
    <mergeCell ref="K223:K224"/>
    <mergeCell ref="L223:L224"/>
    <mergeCell ref="D209:L209"/>
    <mergeCell ref="E210:E211"/>
    <mergeCell ref="F210:F211"/>
    <mergeCell ref="G210:H210"/>
    <mergeCell ref="I210:J210"/>
    <mergeCell ref="K210:K211"/>
    <mergeCell ref="L210:L211"/>
    <mergeCell ref="K41:K42"/>
    <mergeCell ref="L41:L42"/>
    <mergeCell ref="D40:L40"/>
    <mergeCell ref="G15:H15"/>
    <mergeCell ref="I15:J15"/>
    <mergeCell ref="K15:K16"/>
  </mergeCells>
  <pageMargins left="0.7" right="0.7" top="0.75" bottom="0.75" header="0.3" footer="0.3"/>
  <pageSetup paperSize="9" scale="44" orientation="landscape" r:id="rId1"/>
  <rowBreaks count="6" manualBreakCount="6">
    <brk id="25" max="16383" man="1"/>
    <brk id="64" max="16383" man="1"/>
    <brk id="103" max="16383" man="1"/>
    <brk id="142" max="16383" man="1"/>
    <brk id="181" max="16383" man="1"/>
    <brk id="20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tabColor rgb="FF00B0F0"/>
    <pageSetUpPr fitToPage="1"/>
  </sheetPr>
  <dimension ref="A1:Y53"/>
  <sheetViews>
    <sheetView showGridLines="0" view="pageBreakPreview" zoomScale="85" zoomScaleNormal="50" zoomScaleSheetLayoutView="85" workbookViewId="0">
      <selection activeCell="T23" sqref="T23"/>
    </sheetView>
  </sheetViews>
  <sheetFormatPr defaultColWidth="9.140625" defaultRowHeight="12.75" x14ac:dyDescent="0.2"/>
  <cols>
    <col min="1" max="3" width="4.7109375" style="2" customWidth="1"/>
    <col min="4" max="4" width="7.28515625" style="2" customWidth="1"/>
    <col min="5" max="5" width="4.7109375" style="2" customWidth="1"/>
    <col min="6" max="6" width="3.7109375" style="2" customWidth="1"/>
    <col min="7" max="23" width="4.7109375" style="2" customWidth="1"/>
    <col min="24" max="24" width="21.7109375" style="2" customWidth="1"/>
    <col min="25" max="27" width="9.140625" style="2" customWidth="1"/>
    <col min="28" max="16384" width="9.140625" style="2"/>
  </cols>
  <sheetData>
    <row r="1" spans="1:25" x14ac:dyDescent="0.2">
      <c r="A1" s="20"/>
      <c r="B1" s="20"/>
      <c r="C1" s="20"/>
      <c r="D1" s="20"/>
      <c r="E1" s="20"/>
      <c r="F1" s="20"/>
      <c r="G1" s="20"/>
      <c r="H1" s="20"/>
      <c r="I1" s="20"/>
      <c r="J1" s="20"/>
      <c r="K1" s="20"/>
      <c r="L1" s="20"/>
      <c r="M1" s="20"/>
      <c r="N1" s="20"/>
      <c r="O1" s="20"/>
      <c r="P1" s="20"/>
      <c r="Q1" s="20"/>
      <c r="R1" s="20"/>
      <c r="S1" s="20"/>
      <c r="T1" s="20"/>
      <c r="U1" s="20"/>
      <c r="V1" s="20"/>
      <c r="W1" s="20"/>
      <c r="X1" s="20"/>
    </row>
    <row r="2" spans="1:25" x14ac:dyDescent="0.2">
      <c r="A2" s="20"/>
      <c r="B2" s="20"/>
      <c r="C2" s="20"/>
      <c r="D2" s="20"/>
      <c r="E2" s="20"/>
      <c r="F2" s="20"/>
      <c r="G2" s="20"/>
      <c r="H2" s="20"/>
      <c r="I2" s="20"/>
      <c r="J2" s="20"/>
      <c r="K2" s="20"/>
      <c r="L2" s="20"/>
      <c r="M2" s="20"/>
      <c r="N2" s="20"/>
      <c r="O2" s="20"/>
      <c r="P2" s="20"/>
      <c r="Q2" s="20"/>
      <c r="R2" s="20"/>
      <c r="S2" s="20"/>
      <c r="T2" s="20"/>
      <c r="U2" s="20"/>
      <c r="V2" s="20"/>
      <c r="W2" s="20"/>
      <c r="X2" s="20"/>
    </row>
    <row r="3" spans="1:25" x14ac:dyDescent="0.2">
      <c r="A3" s="20"/>
      <c r="B3" s="20"/>
      <c r="C3" s="20"/>
      <c r="D3" s="20"/>
      <c r="E3" s="20"/>
      <c r="F3" s="20"/>
      <c r="G3" s="20"/>
      <c r="H3" s="20"/>
      <c r="I3" s="20"/>
      <c r="J3" s="20"/>
      <c r="K3" s="20"/>
      <c r="L3" s="20"/>
      <c r="M3" s="20"/>
      <c r="N3" s="20"/>
      <c r="O3" s="20"/>
      <c r="P3" s="20"/>
      <c r="Q3" s="20"/>
      <c r="R3" s="20"/>
      <c r="S3" s="20"/>
      <c r="T3" s="20"/>
      <c r="U3" s="20"/>
      <c r="V3" s="20"/>
      <c r="W3" s="20"/>
      <c r="X3" s="20"/>
    </row>
    <row r="4" spans="1:25" x14ac:dyDescent="0.2">
      <c r="A4" s="20"/>
      <c r="B4" s="20"/>
      <c r="C4" s="20"/>
      <c r="D4" s="20"/>
      <c r="E4" s="20"/>
      <c r="F4" s="20"/>
      <c r="G4" s="20"/>
      <c r="H4" s="20"/>
      <c r="I4" s="20"/>
      <c r="J4" s="20"/>
      <c r="K4" s="20"/>
      <c r="L4" s="20"/>
      <c r="M4" s="20"/>
      <c r="N4" s="20"/>
      <c r="O4" s="20"/>
      <c r="P4" s="20"/>
      <c r="Q4" s="20"/>
      <c r="R4" s="20"/>
      <c r="S4" s="20"/>
      <c r="T4" s="20"/>
      <c r="U4" s="20"/>
      <c r="V4" s="20"/>
      <c r="W4" s="20"/>
      <c r="X4" s="20"/>
    </row>
    <row r="5" spans="1:25" x14ac:dyDescent="0.2">
      <c r="A5" s="20"/>
      <c r="B5" s="20"/>
      <c r="C5" s="20"/>
      <c r="D5" s="20"/>
      <c r="E5" s="20"/>
      <c r="F5" s="20"/>
      <c r="G5" s="20"/>
      <c r="H5" s="20"/>
      <c r="I5" s="20"/>
      <c r="J5" s="20"/>
      <c r="K5" s="20"/>
      <c r="L5" s="20"/>
      <c r="M5" s="20"/>
      <c r="N5" s="20"/>
      <c r="O5" s="20"/>
      <c r="P5" s="20"/>
      <c r="Q5" s="20"/>
      <c r="R5" s="20"/>
      <c r="S5" s="20"/>
      <c r="T5" s="20"/>
      <c r="U5" s="20"/>
      <c r="V5" s="20"/>
      <c r="W5" s="20"/>
      <c r="X5" s="20"/>
    </row>
    <row r="6" spans="1:25" x14ac:dyDescent="0.2">
      <c r="W6" s="20"/>
      <c r="X6" s="20"/>
    </row>
    <row r="7" spans="1:25" x14ac:dyDescent="0.2">
      <c r="W7" s="20"/>
      <c r="X7" s="20"/>
    </row>
    <row r="8" spans="1:25" ht="29.1" customHeight="1" x14ac:dyDescent="0.2">
      <c r="B8" s="721" t="s">
        <v>320</v>
      </c>
      <c r="C8" s="722"/>
      <c r="D8" s="722"/>
      <c r="E8" s="722"/>
      <c r="F8" s="722"/>
      <c r="G8" s="722"/>
      <c r="H8" s="722"/>
      <c r="I8" s="722"/>
      <c r="J8" s="722"/>
      <c r="K8" s="722"/>
      <c r="L8" s="722"/>
      <c r="M8" s="722"/>
      <c r="N8" s="722"/>
      <c r="O8" s="722"/>
      <c r="P8" s="722"/>
      <c r="Q8" s="722"/>
      <c r="R8" s="723"/>
      <c r="S8" s="723"/>
      <c r="T8" s="723"/>
      <c r="U8" s="723"/>
      <c r="V8" s="723"/>
      <c r="W8" s="723"/>
      <c r="X8" s="723"/>
    </row>
    <row r="9" spans="1:25" ht="25.5" customHeight="1" x14ac:dyDescent="0.2">
      <c r="B9" s="379"/>
      <c r="C9" s="491"/>
      <c r="D9" s="917" t="s">
        <v>260</v>
      </c>
      <c r="E9" s="1180"/>
      <c r="F9" s="1180"/>
      <c r="G9" s="1180"/>
      <c r="H9" s="1180"/>
      <c r="I9" s="1180"/>
      <c r="J9" s="1180"/>
      <c r="K9" s="1180"/>
      <c r="L9" s="1180"/>
      <c r="M9" s="1180"/>
      <c r="N9" s="1180"/>
      <c r="O9" s="1180"/>
      <c r="P9" s="1180"/>
      <c r="Q9" s="1180"/>
      <c r="R9" s="1180"/>
      <c r="S9" s="1180"/>
      <c r="T9" s="1180"/>
      <c r="U9" s="1180"/>
      <c r="V9" s="1180"/>
      <c r="W9" s="1180"/>
      <c r="X9" s="492"/>
    </row>
    <row r="10" spans="1:25" ht="25.5" customHeight="1" x14ac:dyDescent="0.2">
      <c r="B10" s="379"/>
      <c r="C10" s="491"/>
      <c r="D10" s="917" t="s">
        <v>427</v>
      </c>
      <c r="E10" s="1180"/>
      <c r="F10" s="1180"/>
      <c r="G10" s="1180"/>
      <c r="H10" s="1180"/>
      <c r="I10" s="1180"/>
      <c r="J10" s="1180"/>
      <c r="K10" s="1180"/>
      <c r="L10" s="1180"/>
      <c r="M10" s="1180"/>
      <c r="N10" s="1180"/>
      <c r="O10" s="1180"/>
      <c r="P10" s="1180"/>
      <c r="Q10" s="1180"/>
      <c r="R10" s="1180"/>
      <c r="S10" s="1180"/>
      <c r="T10" s="1180"/>
      <c r="U10" s="1180"/>
      <c r="V10" s="1180"/>
      <c r="W10" s="1180"/>
      <c r="X10" s="492"/>
    </row>
    <row r="11" spans="1:25" ht="15" customHeight="1" x14ac:dyDescent="0.2">
      <c r="B11" s="379"/>
      <c r="C11" s="491"/>
      <c r="D11" s="491"/>
      <c r="E11" s="491"/>
      <c r="F11" s="491"/>
      <c r="G11" s="491"/>
      <c r="H11" s="491"/>
      <c r="I11" s="491"/>
      <c r="J11" s="491"/>
      <c r="K11" s="491"/>
      <c r="L11" s="491"/>
      <c r="M11" s="491"/>
      <c r="N11" s="491"/>
      <c r="O11" s="491"/>
      <c r="P11" s="491"/>
      <c r="Q11" s="491"/>
      <c r="R11" s="492"/>
      <c r="S11" s="492"/>
      <c r="T11" s="492"/>
      <c r="U11" s="492"/>
      <c r="V11" s="492"/>
      <c r="W11" s="492"/>
      <c r="X11" s="492"/>
      <c r="Y11" s="3"/>
    </row>
    <row r="12" spans="1:25" ht="25.5" customHeight="1" x14ac:dyDescent="0.2">
      <c r="B12" s="670" t="s">
        <v>321</v>
      </c>
      <c r="C12" s="671"/>
      <c r="D12" s="671"/>
      <c r="E12" s="671"/>
      <c r="F12" s="671"/>
      <c r="G12" s="671"/>
      <c r="H12" s="671"/>
      <c r="I12" s="671"/>
      <c r="J12" s="671"/>
      <c r="K12" s="671"/>
      <c r="L12" s="671"/>
      <c r="M12" s="671"/>
      <c r="N12" s="671"/>
      <c r="O12" s="671"/>
      <c r="P12" s="671"/>
      <c r="Q12" s="671"/>
      <c r="R12" s="671"/>
      <c r="S12" s="671"/>
      <c r="T12" s="671"/>
      <c r="U12" s="671"/>
      <c r="V12" s="671"/>
      <c r="W12" s="671"/>
      <c r="X12" s="671"/>
      <c r="Y12" s="1178"/>
    </row>
    <row r="13" spans="1:25" ht="15" customHeight="1" x14ac:dyDescent="0.2">
      <c r="B13" s="379"/>
      <c r="C13" s="491"/>
      <c r="D13" s="491"/>
      <c r="E13" s="491"/>
      <c r="F13" s="491"/>
      <c r="G13" s="491"/>
      <c r="H13" s="491"/>
      <c r="I13" s="491"/>
      <c r="J13" s="491"/>
      <c r="K13" s="491"/>
      <c r="L13" s="491"/>
      <c r="M13" s="491"/>
      <c r="N13" s="491"/>
      <c r="O13" s="491"/>
      <c r="P13" s="491"/>
      <c r="Q13" s="491"/>
      <c r="R13" s="492"/>
      <c r="S13" s="492"/>
      <c r="T13" s="492"/>
      <c r="U13" s="492"/>
      <c r="V13" s="492"/>
      <c r="W13" s="492"/>
      <c r="X13" s="492"/>
    </row>
    <row r="14" spans="1:25" s="34" customFormat="1" ht="25.15" customHeight="1" x14ac:dyDescent="0.2">
      <c r="A14" s="375"/>
      <c r="B14" s="491"/>
      <c r="C14" s="1176"/>
      <c r="D14" s="1177"/>
      <c r="E14" s="1173" t="s">
        <v>54</v>
      </c>
      <c r="F14" s="1174"/>
      <c r="G14" s="1174"/>
      <c r="H14" s="1174"/>
      <c r="I14" s="1174"/>
      <c r="J14" s="1174"/>
      <c r="K14" s="1174"/>
      <c r="L14" s="1174"/>
      <c r="M14" s="1179"/>
      <c r="N14" s="1179"/>
      <c r="O14" s="1179"/>
      <c r="P14" s="1179"/>
      <c r="Q14" s="1179"/>
      <c r="R14" s="1179"/>
      <c r="S14" s="1179"/>
      <c r="T14" s="1179"/>
      <c r="U14" s="1179"/>
      <c r="V14" s="1179"/>
      <c r="W14" s="1179"/>
      <c r="X14" s="491"/>
    </row>
    <row r="15" spans="1:25" ht="25.15" customHeight="1" x14ac:dyDescent="0.2">
      <c r="A15" s="20"/>
      <c r="B15" s="491"/>
      <c r="C15" s="491"/>
      <c r="D15" s="491"/>
      <c r="E15" s="491"/>
      <c r="F15" s="491"/>
      <c r="G15" s="491"/>
      <c r="H15" s="491"/>
      <c r="I15" s="491"/>
      <c r="J15" s="491"/>
      <c r="K15" s="491"/>
      <c r="L15" s="491"/>
      <c r="M15" s="491"/>
      <c r="N15" s="491"/>
      <c r="O15" s="491"/>
      <c r="P15" s="491"/>
      <c r="Q15" s="491"/>
      <c r="R15" s="491"/>
      <c r="S15" s="491"/>
      <c r="T15" s="491"/>
      <c r="U15" s="491"/>
      <c r="V15" s="491"/>
      <c r="W15" s="491"/>
      <c r="X15" s="491"/>
    </row>
    <row r="16" spans="1:25" s="34" customFormat="1" ht="25.15" customHeight="1" x14ac:dyDescent="0.2">
      <c r="A16" s="375"/>
      <c r="B16" s="491"/>
      <c r="C16" s="1176"/>
      <c r="D16" s="1177"/>
      <c r="E16" s="957" t="s">
        <v>3</v>
      </c>
      <c r="F16" s="1174"/>
      <c r="G16" s="1174"/>
      <c r="H16" s="1174"/>
      <c r="I16" s="1174"/>
      <c r="J16" s="1174"/>
      <c r="K16" s="1174"/>
      <c r="L16" s="1174"/>
      <c r="M16" s="491"/>
      <c r="N16" s="491"/>
      <c r="O16" s="491"/>
      <c r="P16" s="491"/>
      <c r="Q16" s="491"/>
      <c r="R16" s="491"/>
      <c r="S16" s="491"/>
      <c r="T16" s="491"/>
      <c r="U16" s="491"/>
      <c r="V16" s="491"/>
      <c r="W16" s="491"/>
      <c r="X16" s="491"/>
    </row>
    <row r="17" spans="1:25" s="34" customFormat="1" ht="25.15" customHeight="1" x14ac:dyDescent="0.2">
      <c r="A17" s="20"/>
      <c r="B17" s="564"/>
      <c r="C17" s="564"/>
      <c r="D17" s="564"/>
      <c r="E17" s="564"/>
      <c r="F17" s="564"/>
      <c r="G17" s="564"/>
      <c r="H17" s="564"/>
      <c r="I17" s="564"/>
      <c r="J17" s="564"/>
      <c r="K17" s="564"/>
      <c r="L17" s="564"/>
      <c r="M17" s="564"/>
      <c r="N17" s="564"/>
      <c r="O17" s="564"/>
      <c r="P17" s="564"/>
      <c r="Q17" s="564"/>
      <c r="R17" s="491"/>
      <c r="S17" s="491"/>
      <c r="T17" s="491"/>
      <c r="U17" s="491"/>
      <c r="V17" s="491"/>
      <c r="W17" s="491"/>
      <c r="X17" s="491"/>
    </row>
    <row r="18" spans="1:25" s="34" customFormat="1" ht="25.15" customHeight="1" x14ac:dyDescent="0.2">
      <c r="A18" s="375"/>
      <c r="B18" s="491"/>
      <c r="C18" s="1176"/>
      <c r="D18" s="1177"/>
      <c r="E18" s="957" t="s">
        <v>4</v>
      </c>
      <c r="F18" s="1174"/>
      <c r="G18" s="1174"/>
      <c r="H18" s="1174"/>
      <c r="I18" s="1174"/>
      <c r="J18" s="1174"/>
      <c r="K18" s="1174"/>
      <c r="L18" s="1174"/>
      <c r="M18" s="491"/>
      <c r="N18" s="491"/>
      <c r="O18" s="491"/>
      <c r="P18" s="493"/>
      <c r="Q18" s="491"/>
      <c r="R18" s="491"/>
      <c r="S18" s="491"/>
      <c r="T18" s="491"/>
      <c r="U18" s="491"/>
      <c r="V18" s="491"/>
      <c r="W18" s="491"/>
      <c r="X18" s="491"/>
    </row>
    <row r="19" spans="1:25" s="34" customFormat="1" ht="25.15" customHeight="1" x14ac:dyDescent="0.2">
      <c r="A19" s="20"/>
      <c r="B19" s="564"/>
      <c r="C19" s="564"/>
      <c r="D19" s="564"/>
      <c r="E19" s="564"/>
      <c r="F19" s="564"/>
      <c r="G19" s="564"/>
      <c r="H19" s="564"/>
      <c r="I19" s="564"/>
      <c r="J19" s="564"/>
      <c r="K19" s="564"/>
      <c r="L19" s="564"/>
      <c r="M19" s="564"/>
      <c r="N19" s="564"/>
      <c r="O19" s="564"/>
      <c r="P19" s="564"/>
      <c r="Q19" s="564"/>
      <c r="R19" s="491"/>
      <c r="S19" s="491"/>
      <c r="T19" s="491"/>
      <c r="U19" s="491"/>
      <c r="V19" s="491"/>
      <c r="W19" s="491"/>
      <c r="X19" s="491"/>
    </row>
    <row r="20" spans="1:25" s="34" customFormat="1" ht="25.15" customHeight="1" x14ac:dyDescent="0.2">
      <c r="A20" s="375"/>
      <c r="B20" s="491"/>
      <c r="C20" s="1176"/>
      <c r="D20" s="1177"/>
      <c r="E20" s="957" t="s">
        <v>46</v>
      </c>
      <c r="F20" s="1174"/>
      <c r="G20" s="1174"/>
      <c r="H20" s="1174"/>
      <c r="I20" s="1174"/>
      <c r="J20" s="1174"/>
      <c r="K20" s="1174"/>
      <c r="L20" s="1174"/>
      <c r="M20" s="491"/>
      <c r="N20" s="491"/>
      <c r="O20" s="491"/>
      <c r="P20" s="491"/>
      <c r="Q20" s="491"/>
      <c r="R20" s="491"/>
      <c r="S20" s="491"/>
      <c r="T20" s="491"/>
      <c r="U20" s="491"/>
      <c r="V20" s="491"/>
      <c r="W20" s="491"/>
      <c r="X20" s="491"/>
    </row>
    <row r="21" spans="1:25" s="34" customFormat="1" ht="25.15" customHeight="1" x14ac:dyDescent="0.2">
      <c r="A21" s="20"/>
      <c r="B21" s="564"/>
      <c r="C21" s="564"/>
      <c r="D21" s="564"/>
      <c r="E21" s="564"/>
      <c r="F21" s="564"/>
      <c r="G21" s="564"/>
      <c r="H21" s="564"/>
      <c r="I21" s="564"/>
      <c r="J21" s="564"/>
      <c r="K21" s="564"/>
      <c r="L21" s="564"/>
      <c r="M21" s="564"/>
      <c r="N21" s="564"/>
      <c r="O21" s="564"/>
      <c r="P21" s="564"/>
      <c r="Q21" s="564"/>
      <c r="R21" s="491"/>
      <c r="S21" s="491"/>
      <c r="T21" s="491"/>
      <c r="U21" s="491"/>
      <c r="V21" s="491"/>
      <c r="W21" s="491"/>
      <c r="X21" s="491"/>
    </row>
    <row r="22" spans="1:25" s="34" customFormat="1" ht="25.15" customHeight="1" x14ac:dyDescent="0.2">
      <c r="A22" s="375"/>
      <c r="B22" s="491"/>
      <c r="C22" s="1176"/>
      <c r="D22" s="1177"/>
      <c r="E22" s="957" t="s">
        <v>6</v>
      </c>
      <c r="F22" s="1174"/>
      <c r="G22" s="1174"/>
      <c r="H22" s="1174"/>
      <c r="I22" s="1174"/>
      <c r="J22" s="1174"/>
      <c r="K22" s="1174"/>
      <c r="L22" s="1174"/>
      <c r="M22" s="491"/>
      <c r="N22" s="491"/>
      <c r="O22" s="491"/>
      <c r="P22" s="491"/>
      <c r="Q22" s="491"/>
      <c r="R22" s="491"/>
      <c r="S22" s="491"/>
      <c r="T22" s="491"/>
      <c r="U22" s="491"/>
      <c r="V22" s="491"/>
      <c r="W22" s="491"/>
      <c r="X22" s="491"/>
    </row>
    <row r="23" spans="1:25" s="34" customFormat="1" ht="25.15" customHeight="1" x14ac:dyDescent="0.2">
      <c r="A23" s="20"/>
      <c r="B23" s="564"/>
      <c r="C23" s="564"/>
      <c r="D23" s="564"/>
      <c r="E23" s="564"/>
      <c r="F23" s="564"/>
      <c r="G23" s="564"/>
      <c r="H23" s="564"/>
      <c r="I23" s="564"/>
      <c r="J23" s="564"/>
      <c r="K23" s="564"/>
      <c r="L23" s="564"/>
      <c r="M23" s="564"/>
      <c r="N23" s="564"/>
      <c r="O23" s="564"/>
      <c r="P23" s="564"/>
      <c r="Q23" s="564"/>
      <c r="R23" s="491"/>
      <c r="S23" s="491"/>
      <c r="T23" s="491"/>
      <c r="U23" s="491"/>
      <c r="V23" s="491"/>
      <c r="W23" s="491"/>
      <c r="X23" s="491"/>
    </row>
    <row r="24" spans="1:25" s="34" customFormat="1" ht="25.15" customHeight="1" x14ac:dyDescent="0.2">
      <c r="A24" s="375"/>
      <c r="B24" s="491"/>
      <c r="C24" s="1176"/>
      <c r="D24" s="1177"/>
      <c r="E24" s="957" t="s">
        <v>5</v>
      </c>
      <c r="F24" s="1174"/>
      <c r="G24" s="1174"/>
      <c r="H24" s="1174"/>
      <c r="I24" s="1174"/>
      <c r="J24" s="1174"/>
      <c r="K24" s="1174"/>
      <c r="L24" s="1174"/>
      <c r="M24" s="1174"/>
      <c r="N24" s="474"/>
      <c r="O24" s="491"/>
      <c r="P24" s="491"/>
      <c r="Q24" s="491"/>
      <c r="R24" s="491"/>
      <c r="S24" s="491"/>
      <c r="T24" s="491"/>
      <c r="U24" s="491"/>
      <c r="V24" s="491"/>
      <c r="W24" s="491"/>
      <c r="X24" s="491"/>
    </row>
    <row r="25" spans="1:25" s="34" customFormat="1" ht="25.15" customHeight="1" x14ac:dyDescent="0.2">
      <c r="A25" s="20"/>
      <c r="B25" s="564"/>
      <c r="C25" s="564"/>
      <c r="D25" s="564"/>
      <c r="E25" s="564"/>
      <c r="F25" s="564"/>
      <c r="G25" s="564"/>
      <c r="H25" s="564"/>
      <c r="I25" s="564"/>
      <c r="J25" s="564"/>
      <c r="K25" s="564"/>
      <c r="L25" s="564"/>
      <c r="M25" s="564"/>
      <c r="N25" s="564"/>
      <c r="O25" s="564"/>
      <c r="P25" s="564"/>
      <c r="Q25" s="564"/>
      <c r="R25" s="491"/>
      <c r="S25" s="491"/>
      <c r="T25" s="491"/>
      <c r="U25" s="491"/>
      <c r="V25" s="491"/>
      <c r="W25" s="491"/>
      <c r="X25" s="491"/>
    </row>
    <row r="26" spans="1:25" s="34" customFormat="1" ht="25.15" customHeight="1" x14ac:dyDescent="0.2">
      <c r="A26" s="375"/>
      <c r="B26" s="491"/>
      <c r="C26" s="1176"/>
      <c r="D26" s="1177"/>
      <c r="E26" s="957" t="s">
        <v>24</v>
      </c>
      <c r="F26" s="1174"/>
      <c r="G26" s="1174"/>
      <c r="H26" s="1174"/>
      <c r="I26" s="1174"/>
      <c r="J26" s="1174"/>
      <c r="K26" s="1174"/>
      <c r="L26" s="1174"/>
      <c r="M26" s="1174"/>
      <c r="N26" s="491"/>
      <c r="O26" s="491"/>
      <c r="P26" s="491"/>
      <c r="Q26" s="491"/>
      <c r="R26" s="491"/>
      <c r="S26" s="491"/>
      <c r="T26" s="491"/>
      <c r="U26" s="491"/>
      <c r="V26" s="491"/>
      <c r="W26" s="491"/>
      <c r="X26" s="491"/>
    </row>
    <row r="27" spans="1:25" ht="26.25" x14ac:dyDescent="0.2">
      <c r="A27" s="20"/>
      <c r="B27" s="491"/>
      <c r="C27" s="491"/>
      <c r="D27" s="491"/>
      <c r="E27" s="491"/>
      <c r="F27" s="491"/>
      <c r="G27" s="491"/>
      <c r="H27" s="491"/>
      <c r="I27" s="491"/>
      <c r="J27" s="491"/>
      <c r="K27" s="491"/>
      <c r="L27" s="491"/>
      <c r="M27" s="491"/>
      <c r="N27" s="491"/>
      <c r="O27" s="491"/>
      <c r="P27" s="491"/>
      <c r="Q27" s="491"/>
      <c r="R27" s="491"/>
      <c r="S27" s="491"/>
      <c r="T27" s="491"/>
      <c r="U27" s="491"/>
      <c r="V27" s="491"/>
      <c r="W27" s="491"/>
      <c r="X27" s="491"/>
      <c r="Y27" s="3"/>
    </row>
    <row r="28" spans="1:25" ht="25.5" customHeight="1" x14ac:dyDescent="0.2">
      <c r="B28" s="670" t="s">
        <v>322</v>
      </c>
      <c r="C28" s="671"/>
      <c r="D28" s="671"/>
      <c r="E28" s="671"/>
      <c r="F28" s="671"/>
      <c r="G28" s="671"/>
      <c r="H28" s="671"/>
      <c r="I28" s="671"/>
      <c r="J28" s="671"/>
      <c r="K28" s="671"/>
      <c r="L28" s="671"/>
      <c r="M28" s="671"/>
      <c r="N28" s="671"/>
      <c r="O28" s="671"/>
      <c r="P28" s="671"/>
      <c r="Q28" s="671"/>
      <c r="R28" s="671"/>
      <c r="S28" s="671"/>
      <c r="T28" s="671"/>
      <c r="U28" s="671"/>
      <c r="V28" s="671"/>
      <c r="W28" s="671"/>
      <c r="X28" s="671"/>
      <c r="Y28" s="1178"/>
    </row>
    <row r="29" spans="1:25" ht="25.15" customHeight="1" x14ac:dyDescent="0.2">
      <c r="A29" s="20"/>
      <c r="B29" s="491"/>
      <c r="C29" s="491"/>
      <c r="D29" s="491"/>
      <c r="E29" s="491"/>
      <c r="F29" s="491"/>
      <c r="G29" s="491"/>
      <c r="H29" s="491"/>
      <c r="I29" s="491"/>
      <c r="J29" s="491"/>
      <c r="K29" s="491"/>
      <c r="L29" s="491"/>
      <c r="M29" s="491"/>
      <c r="N29" s="491"/>
      <c r="O29" s="491"/>
      <c r="P29" s="491"/>
      <c r="Q29" s="491"/>
      <c r="R29" s="491"/>
      <c r="S29" s="491"/>
      <c r="T29" s="491"/>
      <c r="U29" s="491"/>
      <c r="V29" s="491"/>
      <c r="W29" s="491"/>
      <c r="X29" s="491"/>
    </row>
    <row r="30" spans="1:25" s="34" customFormat="1" ht="25.15" customHeight="1" x14ac:dyDescent="0.2">
      <c r="A30" s="375"/>
      <c r="B30" s="491"/>
      <c r="C30" s="1176"/>
      <c r="D30" s="1177"/>
      <c r="E30" s="1173" t="s">
        <v>314</v>
      </c>
      <c r="F30" s="1174"/>
      <c r="G30" s="1174"/>
      <c r="H30" s="1174"/>
      <c r="I30" s="1174"/>
      <c r="J30" s="1174"/>
      <c r="K30" s="1174"/>
      <c r="L30" s="1174"/>
      <c r="M30" s="1174"/>
      <c r="N30" s="827"/>
      <c r="O30" s="827"/>
      <c r="P30" s="827"/>
      <c r="Q30" s="827"/>
      <c r="R30" s="827"/>
      <c r="S30" s="827"/>
      <c r="T30" s="827"/>
      <c r="U30" s="827"/>
      <c r="V30" s="827"/>
      <c r="W30" s="827"/>
      <c r="X30" s="827"/>
    </row>
    <row r="31" spans="1:25" s="34" customFormat="1" ht="25.15" customHeight="1" x14ac:dyDescent="0.2">
      <c r="A31" s="20"/>
      <c r="B31" s="564"/>
      <c r="C31" s="564"/>
      <c r="D31" s="564"/>
      <c r="E31" s="564"/>
      <c r="F31" s="564"/>
      <c r="G31" s="564"/>
      <c r="H31" s="564"/>
      <c r="I31" s="491"/>
      <c r="J31" s="491"/>
      <c r="K31" s="491"/>
      <c r="L31" s="491"/>
      <c r="M31" s="491"/>
      <c r="N31" s="491"/>
      <c r="O31" s="491"/>
      <c r="P31" s="491"/>
      <c r="Q31" s="491"/>
      <c r="R31" s="491"/>
      <c r="S31" s="491"/>
      <c r="T31" s="491"/>
      <c r="U31" s="491"/>
      <c r="V31" s="491"/>
      <c r="W31" s="491"/>
      <c r="X31" s="491"/>
    </row>
    <row r="32" spans="1:25" s="34" customFormat="1" ht="25.15" customHeight="1" x14ac:dyDescent="0.2">
      <c r="A32" s="375"/>
      <c r="B32" s="491"/>
      <c r="C32" s="1171"/>
      <c r="D32" s="1172"/>
      <c r="E32" s="1173" t="s">
        <v>315</v>
      </c>
      <c r="F32" s="1174"/>
      <c r="G32" s="1174"/>
      <c r="H32" s="1174"/>
      <c r="I32" s="1174"/>
      <c r="J32" s="1174"/>
      <c r="K32" s="1174"/>
      <c r="L32" s="1174"/>
      <c r="M32" s="1174"/>
      <c r="N32" s="827"/>
      <c r="O32" s="827"/>
      <c r="P32" s="827"/>
      <c r="Q32" s="827"/>
      <c r="R32" s="827"/>
      <c r="S32" s="827"/>
      <c r="T32" s="827"/>
      <c r="U32" s="827"/>
      <c r="V32" s="827"/>
      <c r="W32" s="827"/>
      <c r="X32" s="827"/>
    </row>
    <row r="33" spans="1:24" s="34" customFormat="1" ht="25.15" customHeight="1" x14ac:dyDescent="0.2">
      <c r="A33" s="20"/>
      <c r="B33" s="564"/>
      <c r="C33" s="564"/>
      <c r="D33" s="564"/>
      <c r="E33" s="564"/>
      <c r="F33" s="564"/>
      <c r="G33" s="564"/>
      <c r="H33" s="564"/>
      <c r="I33" s="491"/>
      <c r="J33" s="491"/>
      <c r="K33" s="491"/>
      <c r="L33" s="491"/>
      <c r="M33" s="491"/>
      <c r="N33" s="491"/>
      <c r="O33" s="491"/>
      <c r="P33" s="491"/>
      <c r="Q33" s="491"/>
      <c r="R33" s="491"/>
      <c r="S33" s="491"/>
      <c r="T33" s="491"/>
      <c r="U33" s="491"/>
      <c r="V33" s="491"/>
      <c r="W33" s="491"/>
      <c r="X33" s="491"/>
    </row>
    <row r="34" spans="1:24" s="34" customFormat="1" ht="25.15" customHeight="1" x14ac:dyDescent="0.2">
      <c r="A34" s="375"/>
      <c r="B34" s="491"/>
      <c r="C34" s="1171"/>
      <c r="D34" s="1172"/>
      <c r="E34" s="1173" t="s">
        <v>7</v>
      </c>
      <c r="F34" s="1174"/>
      <c r="G34" s="1174"/>
      <c r="H34" s="1174"/>
      <c r="I34" s="1174"/>
      <c r="J34" s="1174"/>
      <c r="K34" s="1174"/>
      <c r="L34" s="1174"/>
      <c r="M34" s="1174"/>
      <c r="N34" s="827"/>
      <c r="O34" s="827"/>
      <c r="P34" s="827"/>
      <c r="Q34" s="827"/>
      <c r="R34" s="827"/>
      <c r="S34" s="827"/>
      <c r="T34" s="827"/>
      <c r="U34" s="827"/>
      <c r="V34" s="827"/>
      <c r="W34" s="827"/>
      <c r="X34" s="491"/>
    </row>
    <row r="35" spans="1:24" s="34" customFormat="1" ht="25.15" customHeight="1" x14ac:dyDescent="0.2">
      <c r="A35" s="20"/>
      <c r="B35" s="564"/>
      <c r="C35" s="564"/>
      <c r="D35" s="564"/>
      <c r="E35" s="564"/>
      <c r="F35" s="564"/>
      <c r="G35" s="564"/>
      <c r="H35" s="564"/>
      <c r="I35" s="491"/>
      <c r="J35" s="491"/>
      <c r="K35" s="491"/>
      <c r="L35" s="491"/>
      <c r="M35" s="491"/>
      <c r="N35" s="491"/>
      <c r="O35" s="491"/>
      <c r="P35" s="491"/>
      <c r="Q35" s="491"/>
      <c r="R35" s="491"/>
      <c r="S35" s="491"/>
      <c r="T35" s="491"/>
      <c r="U35" s="491"/>
      <c r="V35" s="491"/>
      <c r="W35" s="491"/>
      <c r="X35" s="491"/>
    </row>
    <row r="36" spans="1:24" s="34" customFormat="1" ht="25.15" customHeight="1" x14ac:dyDescent="0.2">
      <c r="A36" s="375"/>
      <c r="B36" s="491"/>
      <c r="C36" s="491"/>
      <c r="D36" s="491"/>
      <c r="E36" s="1171"/>
      <c r="F36" s="1172"/>
      <c r="G36" s="1173" t="s">
        <v>55</v>
      </c>
      <c r="H36" s="1174"/>
      <c r="I36" s="1174"/>
      <c r="J36" s="1174"/>
      <c r="K36" s="1174"/>
      <c r="L36" s="1174"/>
      <c r="M36" s="1174"/>
      <c r="N36" s="1174"/>
      <c r="O36" s="1174"/>
      <c r="P36" s="827"/>
      <c r="Q36" s="827"/>
      <c r="R36" s="827"/>
      <c r="S36" s="827"/>
      <c r="T36" s="827"/>
      <c r="U36" s="827"/>
      <c r="V36" s="827"/>
      <c r="W36" s="827"/>
      <c r="X36" s="491"/>
    </row>
    <row r="37" spans="1:24" s="34" customFormat="1" ht="25.15" customHeight="1" x14ac:dyDescent="0.2">
      <c r="A37" s="20"/>
      <c r="B37" s="564"/>
      <c r="C37" s="564"/>
      <c r="D37" s="564"/>
      <c r="E37" s="564"/>
      <c r="F37" s="564"/>
      <c r="G37" s="564"/>
      <c r="H37" s="564"/>
      <c r="I37" s="491"/>
      <c r="J37" s="491"/>
      <c r="K37" s="491"/>
      <c r="L37" s="491"/>
      <c r="M37" s="491"/>
      <c r="N37" s="491"/>
      <c r="O37" s="491"/>
      <c r="P37" s="491"/>
      <c r="Q37" s="491"/>
      <c r="R37" s="491"/>
      <c r="S37" s="491"/>
      <c r="T37" s="491"/>
      <c r="U37" s="491"/>
      <c r="V37" s="491"/>
      <c r="W37" s="491"/>
      <c r="X37" s="491"/>
    </row>
    <row r="38" spans="1:24" s="34" customFormat="1" ht="25.15" customHeight="1" x14ac:dyDescent="0.2">
      <c r="A38" s="375"/>
      <c r="B38" s="491"/>
      <c r="C38" s="491"/>
      <c r="D38" s="491"/>
      <c r="E38" s="1171"/>
      <c r="F38" s="1172"/>
      <c r="G38" s="1173" t="s">
        <v>56</v>
      </c>
      <c r="H38" s="1174"/>
      <c r="I38" s="1174"/>
      <c r="J38" s="1174"/>
      <c r="K38" s="1174"/>
      <c r="L38" s="1174"/>
      <c r="M38" s="1174"/>
      <c r="N38" s="1174"/>
      <c r="O38" s="1174"/>
      <c r="P38" s="827"/>
      <c r="Q38" s="827"/>
      <c r="R38" s="827"/>
      <c r="S38" s="827"/>
      <c r="T38" s="827"/>
      <c r="U38" s="827"/>
      <c r="V38" s="827"/>
      <c r="W38" s="827"/>
      <c r="X38" s="491"/>
    </row>
    <row r="39" spans="1:24" s="34" customFormat="1" ht="25.15" customHeight="1" x14ac:dyDescent="0.2">
      <c r="A39" s="20"/>
      <c r="B39" s="564"/>
      <c r="C39" s="564"/>
      <c r="D39" s="564"/>
      <c r="E39" s="564"/>
      <c r="F39" s="564"/>
      <c r="G39" s="564"/>
      <c r="H39" s="564"/>
      <c r="I39" s="491"/>
      <c r="J39" s="491"/>
      <c r="K39" s="491"/>
      <c r="L39" s="491"/>
      <c r="M39" s="491"/>
      <c r="N39" s="491"/>
      <c r="O39" s="491"/>
      <c r="P39" s="491"/>
      <c r="Q39" s="491"/>
      <c r="R39" s="491"/>
      <c r="S39" s="491"/>
      <c r="T39" s="491"/>
      <c r="U39" s="491"/>
      <c r="V39" s="491"/>
      <c r="W39" s="491"/>
      <c r="X39" s="491"/>
    </row>
    <row r="40" spans="1:24" s="34" customFormat="1" ht="25.15" customHeight="1" x14ac:dyDescent="0.2">
      <c r="A40" s="375"/>
      <c r="B40" s="491"/>
      <c r="C40" s="491"/>
      <c r="D40" s="491"/>
      <c r="E40" s="1171"/>
      <c r="F40" s="1172"/>
      <c r="G40" s="1173" t="s">
        <v>52</v>
      </c>
      <c r="H40" s="1174"/>
      <c r="I40" s="1174"/>
      <c r="J40" s="1174"/>
      <c r="K40" s="1174"/>
      <c r="L40" s="1174"/>
      <c r="M40" s="1174"/>
      <c r="N40" s="1174"/>
      <c r="O40" s="1174"/>
      <c r="P40" s="827"/>
      <c r="Q40" s="827"/>
      <c r="R40" s="827"/>
      <c r="S40" s="827"/>
      <c r="T40" s="827"/>
      <c r="U40" s="827"/>
      <c r="V40" s="827"/>
      <c r="W40" s="827"/>
      <c r="X40" s="491"/>
    </row>
    <row r="41" spans="1:24" s="34" customFormat="1" ht="25.15" customHeight="1" x14ac:dyDescent="0.2">
      <c r="A41" s="20"/>
      <c r="B41" s="564"/>
      <c r="C41" s="564"/>
      <c r="D41" s="564"/>
      <c r="E41" s="564"/>
      <c r="F41" s="564"/>
      <c r="G41" s="564"/>
      <c r="H41" s="564"/>
      <c r="I41" s="491"/>
      <c r="J41" s="491"/>
      <c r="K41" s="491"/>
      <c r="L41" s="491"/>
      <c r="M41" s="491"/>
      <c r="N41" s="491"/>
      <c r="O41" s="491"/>
      <c r="P41" s="491"/>
      <c r="Q41" s="491"/>
      <c r="R41" s="491"/>
      <c r="S41" s="491"/>
      <c r="T41" s="491"/>
      <c r="U41" s="491"/>
      <c r="V41" s="491"/>
      <c r="W41" s="491"/>
      <c r="X41" s="491"/>
    </row>
    <row r="42" spans="1:24" s="34" customFormat="1" ht="29.45" customHeight="1" x14ac:dyDescent="0.2">
      <c r="A42" s="375"/>
      <c r="B42" s="491"/>
      <c r="C42" s="1171"/>
      <c r="D42" s="1172"/>
      <c r="E42" s="957" t="s">
        <v>53</v>
      </c>
      <c r="F42" s="1174"/>
      <c r="G42" s="1174"/>
      <c r="H42" s="1174"/>
      <c r="I42" s="1174"/>
      <c r="J42" s="1174"/>
      <c r="K42" s="1174"/>
      <c r="L42" s="1174"/>
      <c r="M42" s="1174"/>
      <c r="N42" s="1175"/>
      <c r="O42" s="1175"/>
      <c r="P42" s="1175"/>
      <c r="Q42" s="1175"/>
      <c r="R42" s="1175"/>
      <c r="S42" s="1175"/>
      <c r="T42" s="1175"/>
      <c r="U42" s="1175"/>
      <c r="V42" s="957"/>
      <c r="W42" s="1174"/>
      <c r="X42" s="1174"/>
    </row>
    <row r="43" spans="1:24" s="34" customFormat="1" ht="25.15" customHeight="1" x14ac:dyDescent="0.2">
      <c r="A43" s="20"/>
      <c r="B43" s="564"/>
      <c r="C43" s="564"/>
      <c r="D43" s="564"/>
      <c r="E43" s="564"/>
      <c r="F43" s="564"/>
      <c r="G43" s="564"/>
      <c r="H43" s="564"/>
      <c r="I43" s="491"/>
      <c r="J43" s="491"/>
      <c r="K43" s="491"/>
      <c r="L43" s="491"/>
      <c r="M43" s="491"/>
      <c r="N43" s="491"/>
      <c r="O43" s="491"/>
      <c r="P43" s="491"/>
      <c r="Q43" s="491"/>
      <c r="R43" s="491"/>
      <c r="S43" s="491"/>
      <c r="T43" s="491"/>
      <c r="U43" s="491"/>
      <c r="V43" s="491"/>
      <c r="W43" s="491"/>
      <c r="X43" s="491"/>
    </row>
    <row r="44" spans="1:24" s="34" customFormat="1" ht="25.15" customHeight="1" x14ac:dyDescent="0.2">
      <c r="A44" s="375"/>
      <c r="B44" s="491"/>
      <c r="C44" s="1171"/>
      <c r="D44" s="1172"/>
      <c r="E44" s="957" t="s">
        <v>47</v>
      </c>
      <c r="F44" s="1174"/>
      <c r="G44" s="1174"/>
      <c r="H44" s="1174"/>
      <c r="I44" s="1174"/>
      <c r="J44" s="1174"/>
      <c r="K44" s="1174"/>
      <c r="L44" s="1174"/>
      <c r="M44" s="1174"/>
      <c r="N44" s="1175"/>
      <c r="O44" s="1175"/>
      <c r="P44" s="1175"/>
      <c r="Q44" s="1175"/>
      <c r="R44" s="1175"/>
      <c r="S44" s="1175"/>
      <c r="T44" s="1175"/>
      <c r="U44" s="1175"/>
      <c r="V44" s="957"/>
      <c r="W44" s="1174"/>
      <c r="X44" s="1174"/>
    </row>
    <row r="45" spans="1:24" ht="25.15" customHeight="1" x14ac:dyDescent="0.2">
      <c r="A45" s="20"/>
      <c r="B45" s="491"/>
      <c r="C45" s="491"/>
      <c r="D45" s="491"/>
      <c r="E45" s="491"/>
      <c r="F45" s="491"/>
      <c r="G45" s="491"/>
      <c r="H45" s="491"/>
      <c r="I45" s="491"/>
      <c r="J45" s="491"/>
      <c r="K45" s="491"/>
      <c r="L45" s="491"/>
      <c r="M45" s="491"/>
      <c r="N45" s="491"/>
      <c r="O45" s="491"/>
      <c r="P45" s="491"/>
      <c r="Q45" s="491"/>
      <c r="R45" s="491"/>
      <c r="S45" s="491"/>
      <c r="T45" s="491"/>
      <c r="U45" s="491"/>
      <c r="V45" s="491"/>
      <c r="W45" s="491"/>
      <c r="X45" s="491"/>
    </row>
    <row r="46" spans="1:24" hidden="1" x14ac:dyDescent="0.2"/>
    <row r="47" spans="1:24" hidden="1" x14ac:dyDescent="0.2"/>
    <row r="48" spans="1:24" hidden="1" x14ac:dyDescent="0.2">
      <c r="C48" s="2" t="s">
        <v>82</v>
      </c>
    </row>
    <row r="49" spans="3:3" hidden="1" x14ac:dyDescent="0.2"/>
    <row r="50" spans="3:3" hidden="1" x14ac:dyDescent="0.2">
      <c r="C50" s="2" t="s">
        <v>48</v>
      </c>
    </row>
    <row r="51" spans="3:3" hidden="1" x14ac:dyDescent="0.2">
      <c r="C51" s="2" t="s">
        <v>83</v>
      </c>
    </row>
    <row r="52" spans="3:3" hidden="1" x14ac:dyDescent="0.2">
      <c r="C52" s="2" t="s">
        <v>49</v>
      </c>
    </row>
    <row r="53" spans="3:3" hidden="1" x14ac:dyDescent="0.2"/>
  </sheetData>
  <sheetProtection password="CDC4" sheet="1" objects="1" scenarios="1"/>
  <dataConsolidate>
    <dataRefs count="1">
      <dataRef ref="AC15:AC16" sheet="9. KONTROLE"/>
    </dataRefs>
  </dataConsolidate>
  <mergeCells count="37">
    <mergeCell ref="C22:D22"/>
    <mergeCell ref="C14:D14"/>
    <mergeCell ref="C16:D16"/>
    <mergeCell ref="C24:D24"/>
    <mergeCell ref="E24:M24"/>
    <mergeCell ref="C26:D26"/>
    <mergeCell ref="B28:Y28"/>
    <mergeCell ref="E26:M26"/>
    <mergeCell ref="C30:D30"/>
    <mergeCell ref="B8:X8"/>
    <mergeCell ref="B12:Y12"/>
    <mergeCell ref="E22:L22"/>
    <mergeCell ref="E20:L20"/>
    <mergeCell ref="E18:L18"/>
    <mergeCell ref="E16:L16"/>
    <mergeCell ref="E14:W14"/>
    <mergeCell ref="D9:W9"/>
    <mergeCell ref="D10:W10"/>
    <mergeCell ref="E30:X30"/>
    <mergeCell ref="C18:D18"/>
    <mergeCell ref="C20:D20"/>
    <mergeCell ref="E40:F40"/>
    <mergeCell ref="C32:D32"/>
    <mergeCell ref="C44:D44"/>
    <mergeCell ref="G36:W36"/>
    <mergeCell ref="E38:F38"/>
    <mergeCell ref="E36:F36"/>
    <mergeCell ref="C42:D42"/>
    <mergeCell ref="G38:W38"/>
    <mergeCell ref="G40:W40"/>
    <mergeCell ref="E42:U42"/>
    <mergeCell ref="V42:X42"/>
    <mergeCell ref="E44:U44"/>
    <mergeCell ref="V44:X44"/>
    <mergeCell ref="E34:W34"/>
    <mergeCell ref="C34:D34"/>
    <mergeCell ref="E32:X32"/>
  </mergeCells>
  <phoneticPr fontId="12" type="noConversion"/>
  <dataValidations count="1">
    <dataValidation type="list" allowBlank="1" showInputMessage="1" showErrorMessage="1" sqref="C44:D44 C14:D14 C16:D16 C20:D20 C18:D18 C22:D22 C26:D26 C24:D24 C30:D30 C34:D34 C32:D32 E36:F36 C42:D42 E38:F38 E40:F40">
      <formula1>$C$49:$C$52</formula1>
    </dataValidation>
  </dataValidations>
  <printOptions horizontalCentered="1"/>
  <pageMargins left="0.75" right="0.75" top="0.98425196850393704" bottom="0.98425196850393704" header="0.51181102362204722" footer="0.51181102362204722"/>
  <pageSetup scale="64" orientation="portrait" r:id="rId1"/>
  <headerFooter alignWithMargins="0">
    <oddHeader xml:space="preserve">&amp;LProgram Norveškega finančnega mehanizma in Program Finančnega mehanizma EGP 2009-2014
Vmesno poročilo projekta </oddHeader>
    <oddFooter>&amp;L&amp;A&amp;R&amp;P/&amp;N</oddFooter>
  </headerFooter>
  <rowBreaks count="1" manualBreakCount="1">
    <brk id="34" max="23" man="1"/>
  </rowBreaks>
  <colBreaks count="1" manualBreakCount="1">
    <brk id="2" max="46" man="1"/>
  </colBreaks>
  <drawing r:id="rId2"/>
  <pictur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tabColor rgb="FF00B0F0"/>
    <pageSetUpPr autoPageBreaks="0" fitToPage="1"/>
  </sheetPr>
  <dimension ref="A1:AN49"/>
  <sheetViews>
    <sheetView showGridLines="0" showZeros="0" view="pageBreakPreview" topLeftCell="A52" zoomScaleNormal="100" zoomScaleSheetLayoutView="100" zoomScalePageLayoutView="80" workbookViewId="0">
      <selection activeCell="B19" sqref="B19:AA19"/>
    </sheetView>
  </sheetViews>
  <sheetFormatPr defaultColWidth="3.7109375" defaultRowHeight="12.75" x14ac:dyDescent="0.2"/>
  <cols>
    <col min="1" max="3" width="3.7109375" style="35"/>
    <col min="4" max="4" width="12.42578125" style="35" customWidth="1"/>
    <col min="5" max="10" width="3.7109375" style="35"/>
    <col min="11" max="11" width="3.7109375" style="35" customWidth="1"/>
    <col min="12" max="12" width="5.7109375" style="35" customWidth="1"/>
    <col min="13" max="24" width="3.7109375" style="35"/>
    <col min="25" max="25" width="12.42578125" style="35" customWidth="1"/>
    <col min="26" max="26" width="3.7109375" style="35"/>
    <col min="27" max="40" width="3.7109375" style="35" customWidth="1"/>
    <col min="41" max="41" width="6.42578125" style="35" customWidth="1"/>
    <col min="42" max="42" width="2.42578125" style="35" customWidth="1"/>
    <col min="43" max="16384" width="3.7109375" style="35"/>
  </cols>
  <sheetData>
    <row r="1" spans="1:27" x14ac:dyDescent="0.2">
      <c r="A1" s="29"/>
      <c r="B1" s="29"/>
      <c r="C1" s="29"/>
      <c r="D1" s="29"/>
      <c r="E1" s="29"/>
      <c r="F1" s="29"/>
      <c r="G1" s="29"/>
      <c r="H1" s="29"/>
      <c r="I1" s="29"/>
      <c r="J1" s="29"/>
      <c r="K1" s="29"/>
      <c r="L1" s="29"/>
      <c r="M1" s="29"/>
      <c r="N1" s="29"/>
      <c r="O1" s="29"/>
      <c r="P1" s="29"/>
      <c r="Q1" s="29"/>
      <c r="R1" s="29"/>
      <c r="S1" s="29"/>
      <c r="T1" s="29"/>
      <c r="U1" s="29"/>
      <c r="V1" s="29"/>
      <c r="W1" s="29"/>
      <c r="X1" s="29"/>
      <c r="Y1" s="29"/>
      <c r="Z1" s="29"/>
    </row>
    <row r="2" spans="1:27" x14ac:dyDescent="0.2">
      <c r="A2" s="29"/>
      <c r="B2" s="29"/>
      <c r="C2" s="29"/>
      <c r="D2" s="29"/>
      <c r="E2" s="29"/>
      <c r="F2" s="29"/>
      <c r="G2" s="29"/>
      <c r="H2" s="29"/>
      <c r="I2" s="29"/>
      <c r="J2" s="29"/>
      <c r="K2" s="29"/>
      <c r="L2" s="29"/>
      <c r="M2" s="29"/>
      <c r="N2" s="29"/>
      <c r="O2" s="29"/>
      <c r="P2" s="29"/>
      <c r="Q2" s="29"/>
      <c r="R2" s="29"/>
      <c r="S2" s="29"/>
      <c r="T2" s="29"/>
      <c r="U2" s="29"/>
      <c r="V2" s="29"/>
      <c r="W2" s="29"/>
      <c r="X2" s="29"/>
      <c r="Y2" s="29"/>
      <c r="Z2" s="29"/>
    </row>
    <row r="3" spans="1:27" x14ac:dyDescent="0.2">
      <c r="A3" s="29"/>
      <c r="B3" s="29"/>
      <c r="C3" s="29"/>
      <c r="D3" s="29"/>
      <c r="E3" s="29"/>
      <c r="F3" s="29"/>
      <c r="G3" s="29"/>
      <c r="H3" s="29"/>
      <c r="I3" s="29"/>
      <c r="J3" s="29"/>
      <c r="K3" s="29"/>
      <c r="L3" s="29"/>
      <c r="M3" s="29"/>
      <c r="N3" s="29"/>
      <c r="O3" s="29"/>
      <c r="P3" s="29"/>
      <c r="Q3" s="29"/>
      <c r="R3" s="29"/>
      <c r="S3" s="29"/>
      <c r="T3" s="29"/>
      <c r="U3" s="29"/>
      <c r="V3" s="29"/>
      <c r="W3" s="29"/>
      <c r="X3" s="29"/>
      <c r="Y3" s="29"/>
      <c r="Z3" s="29"/>
    </row>
    <row r="4" spans="1:27" x14ac:dyDescent="0.2">
      <c r="A4" s="29"/>
      <c r="B4" s="29"/>
      <c r="C4" s="29"/>
      <c r="D4" s="29"/>
      <c r="E4" s="29"/>
      <c r="F4" s="29"/>
      <c r="G4" s="29"/>
      <c r="H4" s="29"/>
      <c r="I4" s="29"/>
      <c r="J4" s="29"/>
      <c r="K4" s="29"/>
      <c r="L4" s="29"/>
      <c r="M4" s="29"/>
      <c r="N4" s="29"/>
      <c r="O4" s="29"/>
      <c r="P4" s="29"/>
      <c r="Q4" s="29"/>
      <c r="R4" s="29"/>
      <c r="S4" s="29"/>
      <c r="T4" s="29"/>
      <c r="U4" s="29"/>
      <c r="V4" s="29"/>
      <c r="W4" s="29"/>
      <c r="X4" s="29"/>
      <c r="Y4" s="29"/>
      <c r="Z4" s="29"/>
    </row>
    <row r="5" spans="1:27" x14ac:dyDescent="0.2">
      <c r="A5" s="29"/>
      <c r="B5" s="29"/>
      <c r="C5" s="29"/>
      <c r="D5" s="29"/>
      <c r="E5" s="29"/>
      <c r="F5" s="29"/>
      <c r="G5" s="29"/>
      <c r="H5" s="29"/>
      <c r="I5" s="29"/>
      <c r="J5" s="29"/>
      <c r="K5" s="29"/>
      <c r="L5" s="29"/>
      <c r="M5" s="29"/>
      <c r="N5" s="29"/>
      <c r="O5" s="29"/>
      <c r="P5" s="29"/>
      <c r="Q5" s="29"/>
      <c r="R5" s="29"/>
      <c r="S5" s="29"/>
      <c r="T5" s="29"/>
      <c r="U5" s="29"/>
      <c r="V5" s="29"/>
      <c r="W5" s="29"/>
      <c r="X5" s="29"/>
      <c r="Y5" s="29"/>
      <c r="Z5" s="29"/>
    </row>
    <row r="6" spans="1:27" x14ac:dyDescent="0.2">
      <c r="A6" s="29"/>
      <c r="B6" s="29"/>
      <c r="C6" s="29"/>
      <c r="D6" s="29"/>
      <c r="E6" s="29"/>
      <c r="F6" s="29"/>
      <c r="G6" s="29"/>
      <c r="H6" s="29"/>
      <c r="I6" s="29"/>
      <c r="J6" s="29"/>
      <c r="K6" s="29"/>
      <c r="L6" s="29"/>
      <c r="M6" s="29"/>
      <c r="N6" s="29"/>
      <c r="O6" s="29"/>
      <c r="P6" s="29"/>
      <c r="Q6" s="29"/>
      <c r="R6" s="29"/>
      <c r="S6" s="29"/>
      <c r="T6" s="29"/>
      <c r="U6" s="29"/>
      <c r="V6" s="29"/>
      <c r="W6" s="29"/>
      <c r="X6" s="29"/>
      <c r="Y6" s="29"/>
      <c r="Z6" s="29"/>
    </row>
    <row r="7" spans="1:27" x14ac:dyDescent="0.2">
      <c r="A7" s="29"/>
      <c r="B7" s="29"/>
      <c r="C7" s="29"/>
      <c r="D7" s="29"/>
      <c r="E7" s="29"/>
      <c r="F7" s="29"/>
      <c r="G7" s="29"/>
      <c r="H7" s="29"/>
      <c r="I7" s="29"/>
      <c r="J7" s="29"/>
      <c r="K7" s="29"/>
      <c r="L7" s="29"/>
      <c r="M7" s="29"/>
      <c r="N7" s="29"/>
      <c r="O7" s="29"/>
      <c r="P7" s="29"/>
      <c r="Q7" s="29"/>
      <c r="R7" s="29"/>
      <c r="S7" s="29"/>
      <c r="T7" s="29"/>
      <c r="U7" s="29"/>
      <c r="V7" s="29"/>
      <c r="W7" s="29"/>
      <c r="X7" s="29"/>
      <c r="Y7" s="29"/>
      <c r="Z7" s="29"/>
    </row>
    <row r="8" spans="1:27" x14ac:dyDescent="0.2">
      <c r="A8" s="29"/>
      <c r="B8" s="29"/>
      <c r="C8" s="29"/>
      <c r="D8" s="29"/>
      <c r="E8" s="29"/>
      <c r="F8" s="29"/>
      <c r="G8" s="29"/>
      <c r="H8" s="29"/>
      <c r="I8" s="29"/>
      <c r="J8" s="29"/>
      <c r="K8" s="29"/>
      <c r="L8" s="29"/>
      <c r="M8" s="29"/>
      <c r="N8" s="29"/>
      <c r="O8" s="29"/>
      <c r="P8" s="29"/>
      <c r="Q8" s="29"/>
      <c r="R8" s="29"/>
      <c r="S8" s="29"/>
      <c r="T8" s="29"/>
      <c r="U8" s="29"/>
      <c r="V8" s="29"/>
      <c r="W8" s="29"/>
      <c r="X8" s="29"/>
      <c r="Y8" s="29"/>
      <c r="Z8" s="29"/>
    </row>
    <row r="9" spans="1:27" ht="26.25" customHeight="1" x14ac:dyDescent="0.2">
      <c r="A9" s="29"/>
      <c r="B9" s="379"/>
      <c r="C9" s="379"/>
      <c r="D9" s="379"/>
      <c r="E9" s="379"/>
      <c r="F9" s="379"/>
      <c r="G9" s="379"/>
      <c r="H9" s="379"/>
      <c r="I9" s="379"/>
      <c r="J9" s="379"/>
      <c r="K9" s="379"/>
      <c r="L9" s="379"/>
      <c r="M9" s="379"/>
      <c r="N9" s="379"/>
      <c r="O9" s="957" t="s">
        <v>85</v>
      </c>
      <c r="P9" s="1174"/>
      <c r="Q9" s="1174"/>
      <c r="R9" s="1174"/>
      <c r="S9" s="1174"/>
      <c r="T9" s="1174"/>
      <c r="U9" s="1174"/>
      <c r="V9" s="1174"/>
      <c r="W9" s="1174"/>
      <c r="X9" s="957"/>
      <c r="Y9" s="1174"/>
      <c r="Z9" s="379"/>
      <c r="AA9" s="379"/>
    </row>
    <row r="10" spans="1:27" ht="26.25" x14ac:dyDescent="0.2">
      <c r="A10" s="29"/>
      <c r="B10" s="379"/>
      <c r="C10" s="379"/>
      <c r="D10" s="379"/>
      <c r="E10" s="379"/>
      <c r="F10" s="379"/>
      <c r="G10" s="379"/>
      <c r="H10" s="379"/>
      <c r="I10" s="379"/>
      <c r="J10" s="379"/>
      <c r="K10" s="379"/>
      <c r="L10" s="379"/>
      <c r="M10" s="379"/>
      <c r="N10" s="379"/>
      <c r="O10" s="1208"/>
      <c r="P10" s="1209"/>
      <c r="Q10" s="1209"/>
      <c r="R10" s="1209"/>
      <c r="S10" s="1209"/>
      <c r="T10" s="1209"/>
      <c r="U10" s="1209"/>
      <c r="V10" s="1209"/>
      <c r="W10" s="1209"/>
      <c r="X10" s="1209"/>
      <c r="Y10" s="1210"/>
      <c r="Z10" s="379"/>
      <c r="AA10" s="379"/>
    </row>
    <row r="11" spans="1:27" ht="26.25" x14ac:dyDescent="0.2">
      <c r="A11" s="29"/>
      <c r="B11" s="379"/>
      <c r="C11" s="379"/>
      <c r="D11" s="379"/>
      <c r="E11" s="379"/>
      <c r="F11" s="379"/>
      <c r="G11" s="379"/>
      <c r="H11" s="379"/>
      <c r="I11" s="379"/>
      <c r="J11" s="379"/>
      <c r="K11" s="379"/>
      <c r="L11" s="379"/>
      <c r="M11" s="379"/>
      <c r="N11" s="379"/>
      <c r="O11" s="1211"/>
      <c r="P11" s="1212"/>
      <c r="Q11" s="1212"/>
      <c r="R11" s="1212"/>
      <c r="S11" s="1212"/>
      <c r="T11" s="1212"/>
      <c r="U11" s="1212"/>
      <c r="V11" s="1212"/>
      <c r="W11" s="1212"/>
      <c r="X11" s="1212"/>
      <c r="Y11" s="1213"/>
      <c r="Z11" s="379"/>
      <c r="AA11" s="379"/>
    </row>
    <row r="12" spans="1:27" ht="26.25" x14ac:dyDescent="0.2">
      <c r="A12" s="29"/>
      <c r="B12" s="379"/>
      <c r="C12" s="379"/>
      <c r="D12" s="379"/>
      <c r="E12" s="379"/>
      <c r="F12" s="379"/>
      <c r="G12" s="379"/>
      <c r="H12" s="379"/>
      <c r="I12" s="379"/>
      <c r="J12" s="379"/>
      <c r="K12" s="379"/>
      <c r="L12" s="379"/>
      <c r="M12" s="379"/>
      <c r="N12" s="379"/>
      <c r="O12" s="1211"/>
      <c r="P12" s="1212"/>
      <c r="Q12" s="1212"/>
      <c r="R12" s="1212"/>
      <c r="S12" s="1212"/>
      <c r="T12" s="1212"/>
      <c r="U12" s="1212"/>
      <c r="V12" s="1212"/>
      <c r="W12" s="1212"/>
      <c r="X12" s="1212"/>
      <c r="Y12" s="1213"/>
      <c r="Z12" s="379"/>
      <c r="AA12" s="379"/>
    </row>
    <row r="13" spans="1:27" ht="26.25" x14ac:dyDescent="0.2">
      <c r="A13" s="29"/>
      <c r="B13" s="379"/>
      <c r="C13" s="379"/>
      <c r="D13" s="379"/>
      <c r="E13" s="379"/>
      <c r="F13" s="379"/>
      <c r="G13" s="379"/>
      <c r="H13" s="379"/>
      <c r="I13" s="379"/>
      <c r="J13" s="379"/>
      <c r="K13" s="379"/>
      <c r="L13" s="379"/>
      <c r="M13" s="379"/>
      <c r="N13" s="379"/>
      <c r="O13" s="1214"/>
      <c r="P13" s="1215"/>
      <c r="Q13" s="1215"/>
      <c r="R13" s="1215"/>
      <c r="S13" s="1215"/>
      <c r="T13" s="1215"/>
      <c r="U13" s="1215"/>
      <c r="V13" s="1215"/>
      <c r="W13" s="1215"/>
      <c r="X13" s="1215"/>
      <c r="Y13" s="1216"/>
      <c r="Z13" s="379"/>
      <c r="AA13" s="379"/>
    </row>
    <row r="14" spans="1:27" s="36" customFormat="1" ht="26.25" x14ac:dyDescent="0.2">
      <c r="A14" s="29"/>
      <c r="B14" s="379"/>
      <c r="C14" s="379"/>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row>
    <row r="15" spans="1:27" s="2" customFormat="1" ht="30" customHeight="1" x14ac:dyDescent="0.2">
      <c r="B15" s="721" t="s">
        <v>323</v>
      </c>
      <c r="C15" s="722"/>
      <c r="D15" s="722"/>
      <c r="E15" s="722"/>
      <c r="F15" s="722"/>
      <c r="G15" s="722"/>
      <c r="H15" s="722"/>
      <c r="I15" s="722"/>
      <c r="J15" s="722"/>
      <c r="K15" s="722"/>
      <c r="L15" s="722"/>
      <c r="M15" s="722"/>
      <c r="N15" s="722"/>
      <c r="O15" s="722"/>
      <c r="P15" s="722"/>
      <c r="Q15" s="722"/>
      <c r="R15" s="723"/>
      <c r="S15" s="723"/>
      <c r="T15" s="723"/>
      <c r="U15" s="723"/>
      <c r="V15" s="723"/>
      <c r="W15" s="723"/>
      <c r="X15" s="723"/>
      <c r="Y15" s="1207"/>
      <c r="Z15" s="1207"/>
      <c r="AA15" s="379"/>
    </row>
    <row r="16" spans="1:27" s="36" customFormat="1" ht="26.25" customHeight="1" x14ac:dyDescent="0.2">
      <c r="A16" s="29"/>
      <c r="B16" s="917" t="s">
        <v>260</v>
      </c>
      <c r="C16" s="1180"/>
      <c r="D16" s="1180"/>
      <c r="E16" s="1180"/>
      <c r="F16" s="1180"/>
      <c r="G16" s="1180"/>
      <c r="H16" s="1180"/>
      <c r="I16" s="1180"/>
      <c r="J16" s="1180"/>
      <c r="K16" s="1180"/>
      <c r="L16" s="1180"/>
      <c r="M16" s="1180"/>
      <c r="N16" s="1180"/>
      <c r="O16" s="1180"/>
      <c r="P16" s="1180"/>
      <c r="Q16" s="1180"/>
      <c r="R16" s="1180"/>
      <c r="S16" s="1180"/>
      <c r="T16" s="1180"/>
      <c r="U16" s="1180"/>
      <c r="V16" s="1207"/>
      <c r="W16" s="1207"/>
      <c r="X16" s="1207"/>
      <c r="Y16" s="1207"/>
      <c r="Z16" s="379"/>
      <c r="AA16" s="379"/>
    </row>
    <row r="17" spans="1:27" s="36" customFormat="1" ht="26.25" x14ac:dyDescent="0.2">
      <c r="A17" s="29"/>
      <c r="B17" s="379"/>
      <c r="C17" s="917" t="s">
        <v>427</v>
      </c>
      <c r="D17" s="1180"/>
      <c r="E17" s="1180"/>
      <c r="F17" s="1180"/>
      <c r="G17" s="1180"/>
      <c r="H17" s="1180"/>
      <c r="I17" s="1180"/>
      <c r="J17" s="1180"/>
      <c r="K17" s="1180"/>
      <c r="L17" s="1180"/>
      <c r="M17" s="1180"/>
      <c r="N17" s="1180"/>
      <c r="O17" s="1180"/>
      <c r="P17" s="1180"/>
      <c r="Q17" s="1180"/>
      <c r="R17" s="1180"/>
      <c r="S17" s="1180"/>
      <c r="T17" s="1180"/>
      <c r="U17" s="1180"/>
      <c r="V17" s="1180"/>
      <c r="W17" s="1207"/>
      <c r="X17" s="1207"/>
      <c r="Y17" s="1207"/>
      <c r="Z17" s="379"/>
      <c r="AA17" s="379"/>
    </row>
    <row r="18" spans="1:27" s="36" customFormat="1" ht="26.25" x14ac:dyDescent="0.2">
      <c r="A18" s="29"/>
      <c r="B18" s="379"/>
      <c r="C18" s="379"/>
      <c r="D18" s="379"/>
      <c r="E18" s="379"/>
      <c r="F18" s="379"/>
      <c r="G18" s="379"/>
      <c r="H18" s="379"/>
      <c r="I18" s="379"/>
      <c r="J18" s="379"/>
      <c r="K18" s="379"/>
      <c r="L18" s="379"/>
      <c r="M18" s="379"/>
      <c r="N18" s="379"/>
      <c r="O18" s="379"/>
      <c r="P18" s="379"/>
      <c r="Q18" s="379"/>
      <c r="R18" s="379"/>
      <c r="S18" s="379"/>
      <c r="T18" s="379"/>
      <c r="U18" s="379"/>
      <c r="V18" s="379"/>
      <c r="W18" s="379"/>
      <c r="X18" s="379"/>
      <c r="Y18" s="379"/>
      <c r="Z18" s="379"/>
      <c r="AA18" s="379"/>
    </row>
    <row r="19" spans="1:27" s="2" customFormat="1" ht="30" customHeight="1" x14ac:dyDescent="0.2">
      <c r="A19" s="20"/>
      <c r="B19" s="913" t="s">
        <v>324</v>
      </c>
      <c r="C19" s="1181"/>
      <c r="D19" s="1181"/>
      <c r="E19" s="1181"/>
      <c r="F19" s="1181"/>
      <c r="G19" s="1181"/>
      <c r="H19" s="1181"/>
      <c r="I19" s="1181"/>
      <c r="J19" s="1181"/>
      <c r="K19" s="1181"/>
      <c r="L19" s="1181"/>
      <c r="M19" s="1181"/>
      <c r="N19" s="1181"/>
      <c r="O19" s="1181"/>
      <c r="P19" s="1181"/>
      <c r="Q19" s="1181"/>
      <c r="R19" s="1181"/>
      <c r="S19" s="1181"/>
      <c r="T19" s="1181"/>
      <c r="U19" s="1181"/>
      <c r="V19" s="1181"/>
      <c r="W19" s="1181"/>
      <c r="X19" s="915"/>
      <c r="Y19" s="915"/>
      <c r="Z19" s="915"/>
      <c r="AA19" s="915"/>
    </row>
    <row r="20" spans="1:27" s="38" customFormat="1" ht="26.25" x14ac:dyDescent="0.2">
      <c r="A20" s="37"/>
      <c r="B20" s="379"/>
      <c r="C20" s="379"/>
      <c r="D20" s="379"/>
      <c r="E20" s="379"/>
      <c r="F20" s="379"/>
      <c r="G20" s="379"/>
      <c r="H20" s="379"/>
      <c r="I20" s="379"/>
      <c r="J20" s="379"/>
      <c r="K20" s="379"/>
      <c r="L20" s="379"/>
      <c r="M20" s="379"/>
      <c r="N20" s="379"/>
      <c r="O20" s="379"/>
      <c r="P20" s="379"/>
      <c r="Q20" s="379"/>
      <c r="R20" s="379"/>
      <c r="S20" s="379"/>
      <c r="T20" s="379"/>
      <c r="U20" s="379"/>
      <c r="V20" s="379"/>
      <c r="W20" s="379"/>
      <c r="X20" s="379"/>
      <c r="Y20" s="379"/>
      <c r="Z20" s="379"/>
      <c r="AA20" s="379"/>
    </row>
    <row r="21" spans="1:27" s="386" customFormat="1" ht="39.950000000000003" customHeight="1" x14ac:dyDescent="0.25">
      <c r="A21" s="375"/>
      <c r="B21" s="957" t="s">
        <v>383</v>
      </c>
      <c r="C21" s="1186"/>
      <c r="D21" s="1186"/>
      <c r="E21" s="1186"/>
      <c r="F21" s="1186"/>
      <c r="G21" s="1186"/>
      <c r="H21" s="1187">
        <f>NOCILEC</f>
        <v>0</v>
      </c>
      <c r="I21" s="1188"/>
      <c r="J21" s="1189"/>
      <c r="K21" s="1189"/>
      <c r="L21" s="1189"/>
      <c r="M21" s="1189"/>
      <c r="N21" s="1189"/>
      <c r="O21" s="1189"/>
      <c r="P21" s="1189"/>
      <c r="Q21" s="1189"/>
      <c r="R21" s="1189"/>
      <c r="S21" s="1189"/>
      <c r="T21" s="1189"/>
      <c r="U21" s="1189"/>
      <c r="V21" s="1189"/>
      <c r="W21" s="1189"/>
      <c r="X21" s="1189"/>
      <c r="Y21" s="1190"/>
      <c r="Z21" s="385"/>
      <c r="AA21" s="385"/>
    </row>
    <row r="22" spans="1:27" s="386" customFormat="1" ht="39.950000000000003" customHeight="1" x14ac:dyDescent="0.25">
      <c r="A22" s="375"/>
      <c r="B22" s="957" t="s">
        <v>2</v>
      </c>
      <c r="C22" s="1186"/>
      <c r="D22" s="1186"/>
      <c r="E22" s="1186"/>
      <c r="F22" s="1186"/>
      <c r="G22" s="1186"/>
      <c r="H22" s="1187">
        <f>'1.NASLOVNICA'!J90</f>
        <v>0</v>
      </c>
      <c r="I22" s="1188"/>
      <c r="J22" s="1189"/>
      <c r="K22" s="1189"/>
      <c r="L22" s="1189"/>
      <c r="M22" s="1189"/>
      <c r="N22" s="1189"/>
      <c r="O22" s="1189"/>
      <c r="P22" s="1189"/>
      <c r="Q22" s="1189"/>
      <c r="R22" s="1189"/>
      <c r="S22" s="1189"/>
      <c r="T22" s="1189"/>
      <c r="U22" s="1189"/>
      <c r="V22" s="1189"/>
      <c r="W22" s="1189"/>
      <c r="X22" s="1189"/>
      <c r="Y22" s="1190"/>
      <c r="Z22" s="385"/>
      <c r="AA22" s="385"/>
    </row>
    <row r="23" spans="1:27" ht="26.25" x14ac:dyDescent="0.2">
      <c r="A23" s="29"/>
      <c r="B23" s="379"/>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row>
    <row r="24" spans="1:27" ht="39.950000000000003" customHeight="1" x14ac:dyDescent="0.2">
      <c r="A24" s="29"/>
      <c r="B24" s="957" t="s">
        <v>26</v>
      </c>
      <c r="C24" s="1174"/>
      <c r="D24" s="1174"/>
      <c r="E24" s="1174"/>
      <c r="F24" s="1174"/>
      <c r="G24" s="1174"/>
      <c r="H24" s="1187">
        <f>'1.NASLOVNICA'!J96</f>
        <v>0</v>
      </c>
      <c r="I24" s="1188"/>
      <c r="J24" s="1189"/>
      <c r="K24" s="1189"/>
      <c r="L24" s="1189"/>
      <c r="M24" s="1190"/>
      <c r="N24" s="957" t="s">
        <v>27</v>
      </c>
      <c r="O24" s="1174"/>
      <c r="P24" s="1174"/>
      <c r="Q24" s="1174"/>
      <c r="R24" s="1174"/>
      <c r="S24" s="1174"/>
      <c r="T24" s="1187">
        <f>'1.NASLOVNICA'!V96</f>
        <v>0</v>
      </c>
      <c r="U24" s="1188"/>
      <c r="V24" s="1189"/>
      <c r="W24" s="1189"/>
      <c r="X24" s="1189"/>
      <c r="Y24" s="1190"/>
      <c r="Z24" s="379"/>
      <c r="AA24" s="379"/>
    </row>
    <row r="25" spans="1:27" ht="26.25" x14ac:dyDescent="0.2">
      <c r="A25" s="29"/>
      <c r="B25" s="379"/>
      <c r="C25" s="379"/>
      <c r="D25" s="379"/>
      <c r="E25" s="379"/>
      <c r="F25" s="379"/>
      <c r="G25" s="379"/>
      <c r="H25" s="379"/>
      <c r="I25" s="379"/>
      <c r="J25" s="379"/>
      <c r="K25" s="379"/>
      <c r="L25" s="379"/>
      <c r="M25" s="379"/>
      <c r="N25" s="379"/>
      <c r="O25" s="379"/>
      <c r="P25" s="379"/>
      <c r="Q25" s="379"/>
      <c r="R25" s="379"/>
      <c r="S25" s="379"/>
      <c r="T25" s="379"/>
      <c r="U25" s="379"/>
      <c r="V25" s="379"/>
      <c r="W25" s="379"/>
      <c r="X25" s="379"/>
      <c r="Y25" s="379"/>
      <c r="Z25" s="379"/>
      <c r="AA25" s="379"/>
    </row>
    <row r="26" spans="1:27" ht="39.950000000000003" customHeight="1" x14ac:dyDescent="0.2">
      <c r="A26" s="29"/>
      <c r="B26" s="957" t="s">
        <v>28</v>
      </c>
      <c r="C26" s="1174"/>
      <c r="D26" s="1174"/>
      <c r="E26" s="1174"/>
      <c r="F26" s="1174"/>
      <c r="G26" s="1174"/>
      <c r="H26" s="1191">
        <f>'1.NASLOVNICA'!J98</f>
        <v>0</v>
      </c>
      <c r="I26" s="1188"/>
      <c r="J26" s="1189"/>
      <c r="K26" s="1189"/>
      <c r="L26" s="1189"/>
      <c r="M26" s="1189"/>
      <c r="N26" s="1189"/>
      <c r="O26" s="1189"/>
      <c r="P26" s="1189"/>
      <c r="Q26" s="1189"/>
      <c r="R26" s="1189"/>
      <c r="S26" s="1189"/>
      <c r="T26" s="1189"/>
      <c r="U26" s="1189"/>
      <c r="V26" s="1189"/>
      <c r="W26" s="1189"/>
      <c r="X26" s="1189"/>
      <c r="Y26" s="1190"/>
      <c r="Z26" s="379"/>
      <c r="AA26" s="379"/>
    </row>
    <row r="27" spans="1:27" ht="39.950000000000003" customHeight="1" x14ac:dyDescent="0.2">
      <c r="A27" s="29"/>
      <c r="B27" s="957" t="s">
        <v>22</v>
      </c>
      <c r="C27" s="1174"/>
      <c r="D27" s="1174"/>
      <c r="E27" s="1174"/>
      <c r="F27" s="1174"/>
      <c r="G27" s="1174"/>
      <c r="H27" s="1187">
        <f>'1.NASLOVNICA'!J100</f>
        <v>0</v>
      </c>
      <c r="I27" s="1188"/>
      <c r="J27" s="1189"/>
      <c r="K27" s="1189"/>
      <c r="L27" s="1189"/>
      <c r="M27" s="1189"/>
      <c r="N27" s="1189"/>
      <c r="O27" s="1189"/>
      <c r="P27" s="1189"/>
      <c r="Q27" s="1189"/>
      <c r="R27" s="1189"/>
      <c r="S27" s="1189"/>
      <c r="T27" s="1189"/>
      <c r="U27" s="1189"/>
      <c r="V27" s="1189"/>
      <c r="W27" s="1189"/>
      <c r="X27" s="1189"/>
      <c r="Y27" s="1190"/>
      <c r="Z27" s="379"/>
      <c r="AA27" s="379"/>
    </row>
    <row r="28" spans="1:27" ht="26.25" x14ac:dyDescent="0.2">
      <c r="A28" s="29"/>
      <c r="B28" s="379"/>
      <c r="C28" s="379"/>
      <c r="D28" s="379"/>
      <c r="E28" s="379"/>
      <c r="F28" s="379"/>
      <c r="G28" s="379"/>
      <c r="H28" s="379"/>
      <c r="I28" s="379"/>
      <c r="J28" s="379"/>
      <c r="K28" s="379"/>
      <c r="L28" s="379"/>
      <c r="M28" s="379"/>
      <c r="N28" s="379"/>
      <c r="O28" s="379"/>
      <c r="P28" s="379"/>
      <c r="Q28" s="379"/>
      <c r="R28" s="379"/>
      <c r="S28" s="379"/>
      <c r="T28" s="379"/>
      <c r="U28" s="379"/>
      <c r="V28" s="379"/>
      <c r="W28" s="379"/>
      <c r="X28" s="379"/>
      <c r="Y28" s="379"/>
      <c r="Z28" s="379"/>
      <c r="AA28" s="379"/>
    </row>
    <row r="29" spans="1:27" ht="39.950000000000003" customHeight="1" x14ac:dyDescent="0.2">
      <c r="A29" s="29"/>
      <c r="B29" s="957" t="s">
        <v>35</v>
      </c>
      <c r="C29" s="1174"/>
      <c r="D29" s="1174"/>
      <c r="E29" s="1174"/>
      <c r="F29" s="1174"/>
      <c r="G29" s="1174"/>
      <c r="H29" s="1187">
        <f>'1.NASLOVNICA'!J42</f>
        <v>0</v>
      </c>
      <c r="I29" s="1205"/>
      <c r="J29" s="1205"/>
      <c r="K29" s="1205"/>
      <c r="L29" s="1205"/>
      <c r="M29" s="1205"/>
      <c r="N29" s="1205"/>
      <c r="O29" s="1205"/>
      <c r="P29" s="1205"/>
      <c r="Q29" s="1205"/>
      <c r="R29" s="1205"/>
      <c r="S29" s="1205"/>
      <c r="T29" s="1205"/>
      <c r="U29" s="1205"/>
      <c r="V29" s="1205"/>
      <c r="W29" s="1205"/>
      <c r="X29" s="1205"/>
      <c r="Y29" s="1206"/>
      <c r="Z29" s="379"/>
      <c r="AA29" s="379"/>
    </row>
    <row r="30" spans="1:27" ht="26.25" x14ac:dyDescent="0.2">
      <c r="A30" s="29"/>
      <c r="B30" s="379"/>
      <c r="C30" s="379"/>
      <c r="D30" s="379"/>
      <c r="E30" s="379"/>
      <c r="F30" s="379"/>
      <c r="G30" s="379"/>
      <c r="H30" s="379"/>
      <c r="I30" s="379"/>
      <c r="J30" s="379"/>
      <c r="K30" s="379"/>
      <c r="L30" s="379"/>
      <c r="M30" s="379"/>
      <c r="N30" s="379"/>
      <c r="O30" s="379"/>
      <c r="P30" s="379"/>
      <c r="Q30" s="379"/>
      <c r="R30" s="379"/>
      <c r="S30" s="379"/>
      <c r="T30" s="379"/>
      <c r="U30" s="379"/>
      <c r="V30" s="379"/>
      <c r="W30" s="379"/>
      <c r="X30" s="379"/>
      <c r="Y30" s="379"/>
      <c r="Z30" s="379"/>
      <c r="AA30" s="379"/>
    </row>
    <row r="31" spans="1:27" ht="28.5" customHeight="1" x14ac:dyDescent="0.2">
      <c r="A31" s="366"/>
      <c r="B31" s="957" t="s">
        <v>29</v>
      </c>
      <c r="C31" s="1174"/>
      <c r="D31" s="1174"/>
      <c r="E31" s="1174"/>
      <c r="F31" s="1174"/>
      <c r="G31" s="1174"/>
      <c r="H31" s="1187">
        <f>'1.NASLOVNICA'!J50</f>
        <v>0</v>
      </c>
      <c r="I31" s="1188"/>
      <c r="J31" s="1189"/>
      <c r="K31" s="1189"/>
      <c r="L31" s="1189"/>
      <c r="M31" s="1189"/>
      <c r="N31" s="1189"/>
      <c r="O31" s="1189"/>
      <c r="P31" s="1189"/>
      <c r="Q31" s="1189"/>
      <c r="R31" s="1189"/>
      <c r="S31" s="1189"/>
      <c r="T31" s="1189"/>
      <c r="U31" s="1189"/>
      <c r="V31" s="1189"/>
      <c r="W31" s="1189"/>
      <c r="X31" s="1189"/>
      <c r="Y31" s="1190"/>
      <c r="Z31" s="379"/>
      <c r="AA31" s="379"/>
    </row>
    <row r="32" spans="1:27" ht="14.25" customHeight="1" x14ac:dyDescent="0.2">
      <c r="A32" s="366"/>
      <c r="B32" s="379"/>
      <c r="C32" s="379"/>
      <c r="D32" s="379"/>
      <c r="E32" s="379"/>
      <c r="F32" s="379"/>
      <c r="G32" s="379"/>
      <c r="H32" s="379"/>
      <c r="I32" s="379"/>
      <c r="J32" s="379"/>
      <c r="K32" s="379"/>
      <c r="L32" s="379"/>
      <c r="M32" s="379"/>
      <c r="N32" s="379"/>
      <c r="O32" s="379"/>
      <c r="P32" s="379"/>
      <c r="Q32" s="379"/>
      <c r="R32" s="379"/>
      <c r="S32" s="379"/>
      <c r="T32" s="379"/>
      <c r="U32" s="379"/>
      <c r="V32" s="379"/>
      <c r="W32" s="379"/>
      <c r="X32" s="379"/>
      <c r="Y32" s="379"/>
      <c r="Z32" s="379"/>
      <c r="AA32" s="379"/>
    </row>
    <row r="33" spans="1:40" ht="39.950000000000003" customHeight="1" x14ac:dyDescent="0.2">
      <c r="A33" s="40"/>
      <c r="B33" s="957" t="s">
        <v>57</v>
      </c>
      <c r="C33" s="1174"/>
      <c r="D33" s="1174"/>
      <c r="E33" s="1174"/>
      <c r="F33" s="1174"/>
      <c r="G33" s="379"/>
      <c r="H33" s="1187">
        <f>'1.NASLOVNICA'!J36</f>
        <v>0</v>
      </c>
      <c r="I33" s="1188"/>
      <c r="J33" s="1189"/>
      <c r="K33" s="1189"/>
      <c r="L33" s="1189"/>
      <c r="M33" s="1189"/>
      <c r="N33" s="1189"/>
      <c r="O33" s="1189"/>
      <c r="P33" s="1189"/>
      <c r="Q33" s="1189"/>
      <c r="R33" s="1189"/>
      <c r="S33" s="1189"/>
      <c r="T33" s="1189"/>
      <c r="U33" s="1189"/>
      <c r="V33" s="1189"/>
      <c r="W33" s="1189"/>
      <c r="X33" s="1189"/>
      <c r="Y33" s="1190"/>
      <c r="Z33" s="379"/>
      <c r="AA33" s="379"/>
    </row>
    <row r="34" spans="1:40" ht="26.25" x14ac:dyDescent="0.2">
      <c r="A34" s="29"/>
      <c r="B34" s="379"/>
      <c r="C34" s="379"/>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79"/>
    </row>
    <row r="35" spans="1:40" ht="29.25" customHeight="1" x14ac:dyDescent="0.2">
      <c r="A35" s="29"/>
      <c r="B35" s="957" t="s">
        <v>36</v>
      </c>
      <c r="C35" s="1174"/>
      <c r="D35" s="1174"/>
      <c r="E35" s="1174"/>
      <c r="F35" s="1174"/>
      <c r="G35" s="494"/>
      <c r="H35" s="1187" t="str">
        <f>IF(COUNTIF('1.NASLOVNICA'!J52,"*"),'1.NASLOVNICA'!J52 &amp;" zahtevek","")</f>
        <v/>
      </c>
      <c r="I35" s="1188"/>
      <c r="J35" s="1189"/>
      <c r="K35" s="1189"/>
      <c r="L35" s="1189"/>
      <c r="M35" s="1189"/>
      <c r="N35" s="1189"/>
      <c r="O35" s="1189"/>
      <c r="P35" s="1189"/>
      <c r="Q35" s="1189"/>
      <c r="R35" s="1189"/>
      <c r="S35" s="1189"/>
      <c r="T35" s="1189"/>
      <c r="U35" s="1189"/>
      <c r="V35" s="1189"/>
      <c r="W35" s="1189"/>
      <c r="X35" s="1189"/>
      <c r="Y35" s="1190"/>
      <c r="Z35" s="379"/>
      <c r="AA35" s="379"/>
    </row>
    <row r="36" spans="1:40" ht="29.25" customHeight="1" x14ac:dyDescent="0.2">
      <c r="A36" s="29"/>
      <c r="B36" s="957" t="s">
        <v>30</v>
      </c>
      <c r="C36" s="1174"/>
      <c r="D36" s="1174"/>
      <c r="E36" s="1174"/>
      <c r="F36" s="1174"/>
      <c r="G36" s="494"/>
      <c r="H36" s="1182">
        <f>'1.NASLOVNICA'!J54</f>
        <v>0</v>
      </c>
      <c r="I36" s="1183"/>
      <c r="J36" s="1184"/>
      <c r="K36" s="1185"/>
      <c r="L36" s="379" t="s">
        <v>0</v>
      </c>
      <c r="M36" s="1182">
        <f>'1.NASLOVNICA'!P54</f>
        <v>0</v>
      </c>
      <c r="N36" s="1183"/>
      <c r="O36" s="1184"/>
      <c r="P36" s="1185"/>
      <c r="Q36" s="379"/>
      <c r="R36" s="379"/>
      <c r="S36" s="379"/>
      <c r="T36" s="379"/>
      <c r="U36" s="379"/>
      <c r="V36" s="379"/>
      <c r="W36" s="379"/>
      <c r="X36" s="379"/>
      <c r="Y36" s="379"/>
      <c r="Z36" s="379"/>
      <c r="AA36" s="379"/>
    </row>
    <row r="37" spans="1:40" ht="26.25" x14ac:dyDescent="0.2">
      <c r="A37" s="29"/>
      <c r="B37" s="379"/>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row>
    <row r="38" spans="1:40" ht="26.25" x14ac:dyDescent="0.2">
      <c r="A38" s="29"/>
      <c r="B38" s="379"/>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row>
    <row r="39" spans="1:40" ht="30.75" customHeight="1" x14ac:dyDescent="0.2">
      <c r="A39" s="29"/>
      <c r="B39" s="913" t="s">
        <v>325</v>
      </c>
      <c r="C39" s="1181"/>
      <c r="D39" s="1181"/>
      <c r="E39" s="1181"/>
      <c r="F39" s="1181"/>
      <c r="G39" s="1181"/>
      <c r="H39" s="1181"/>
      <c r="I39" s="1181"/>
      <c r="J39" s="1181"/>
      <c r="K39" s="1181"/>
      <c r="L39" s="1181"/>
      <c r="M39" s="1181"/>
      <c r="N39" s="1181"/>
      <c r="O39" s="1181"/>
      <c r="P39" s="1181"/>
      <c r="Q39" s="1181"/>
      <c r="R39" s="1181"/>
      <c r="S39" s="1181"/>
      <c r="T39" s="1181"/>
      <c r="U39" s="1181"/>
      <c r="V39" s="1181"/>
      <c r="W39" s="1181"/>
      <c r="X39" s="915"/>
      <c r="Y39" s="915"/>
      <c r="Z39" s="915"/>
      <c r="AA39" s="915"/>
    </row>
    <row r="40" spans="1:40" ht="24" customHeight="1" x14ac:dyDescent="0.2">
      <c r="A40" s="39"/>
      <c r="B40" s="384" t="s">
        <v>38</v>
      </c>
      <c r="C40" s="383"/>
      <c r="D40" s="383"/>
      <c r="E40" s="383"/>
      <c r="F40" s="383"/>
      <c r="G40" s="383"/>
      <c r="H40" s="383"/>
      <c r="I40" s="383"/>
      <c r="J40" s="383"/>
      <c r="K40" s="383"/>
      <c r="L40" s="383"/>
      <c r="M40" s="383"/>
      <c r="N40" s="383"/>
      <c r="O40" s="383"/>
      <c r="P40" s="383"/>
      <c r="Q40" s="383"/>
      <c r="R40" s="383"/>
      <c r="S40" s="383"/>
      <c r="T40" s="383"/>
      <c r="U40" s="383"/>
      <c r="V40" s="383"/>
      <c r="W40" s="383"/>
      <c r="X40" s="383"/>
      <c r="Y40" s="383"/>
      <c r="Z40" s="379"/>
      <c r="AA40" s="379"/>
    </row>
    <row r="41" spans="1:40" ht="24.95" customHeight="1" x14ac:dyDescent="0.2">
      <c r="A41" s="29"/>
      <c r="B41" s="384" t="s">
        <v>34</v>
      </c>
      <c r="C41" s="379"/>
      <c r="D41" s="379"/>
      <c r="E41" s="379"/>
      <c r="F41" s="379"/>
      <c r="G41" s="379"/>
      <c r="H41" s="379"/>
      <c r="I41" s="379"/>
      <c r="J41" s="379"/>
      <c r="K41" s="379"/>
      <c r="L41" s="379"/>
      <c r="M41" s="1204" t="str">
        <f>'5. Financiranje'!P31</f>
        <v/>
      </c>
      <c r="N41" s="1204"/>
      <c r="O41" s="1204"/>
      <c r="P41" s="1204"/>
      <c r="Q41" s="1204"/>
      <c r="R41" s="1204"/>
      <c r="S41" s="1204"/>
      <c r="T41" s="1204"/>
      <c r="U41" s="1204"/>
      <c r="V41" s="1204"/>
      <c r="W41" s="1204"/>
      <c r="X41" s="379"/>
      <c r="Y41" s="379"/>
      <c r="Z41" s="379"/>
      <c r="AA41" s="379"/>
    </row>
    <row r="42" spans="1:40" ht="26.25" x14ac:dyDescent="0.2">
      <c r="A42" s="29"/>
      <c r="B42" s="379"/>
      <c r="C42" s="379"/>
      <c r="D42" s="379"/>
      <c r="E42" s="379"/>
      <c r="F42" s="379"/>
      <c r="G42" s="379"/>
      <c r="H42" s="379"/>
      <c r="I42" s="379"/>
      <c r="J42" s="379"/>
      <c r="K42" s="379"/>
      <c r="L42" s="379"/>
      <c r="M42" s="379"/>
      <c r="N42" s="379"/>
      <c r="O42" s="379"/>
      <c r="P42" s="379"/>
      <c r="Q42" s="379"/>
      <c r="R42" s="379"/>
      <c r="S42" s="379"/>
      <c r="T42" s="379"/>
      <c r="U42" s="379"/>
      <c r="V42" s="379"/>
      <c r="W42" s="379"/>
      <c r="X42" s="379"/>
      <c r="Y42" s="379"/>
      <c r="Z42" s="379"/>
      <c r="AA42" s="379"/>
    </row>
    <row r="43" spans="1:40" s="386" customFormat="1" ht="24.95" customHeight="1" x14ac:dyDescent="0.25">
      <c r="A43" s="375"/>
      <c r="B43" s="384" t="s">
        <v>1</v>
      </c>
      <c r="C43" s="384"/>
      <c r="D43" s="384"/>
      <c r="E43" s="384"/>
      <c r="F43" s="384"/>
      <c r="G43" s="384"/>
      <c r="H43" s="1196"/>
      <c r="I43" s="1197"/>
      <c r="J43" s="1197"/>
      <c r="K43" s="1197"/>
      <c r="L43" s="1197"/>
      <c r="M43" s="1197"/>
      <c r="N43" s="1197"/>
      <c r="O43" s="1197"/>
      <c r="P43" s="1198"/>
      <c r="Q43" s="385"/>
      <c r="R43" s="385"/>
      <c r="S43" s="385"/>
      <c r="T43" s="385"/>
      <c r="U43" s="385"/>
      <c r="V43" s="385"/>
      <c r="W43" s="385"/>
      <c r="X43" s="385"/>
      <c r="Y43" s="385"/>
      <c r="Z43" s="385"/>
      <c r="AA43" s="385"/>
    </row>
    <row r="44" spans="1:40" ht="26.25" x14ac:dyDescent="0.2">
      <c r="A44" s="29"/>
      <c r="B44" s="379"/>
      <c r="C44" s="379"/>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row>
    <row r="45" spans="1:40" ht="39.950000000000003" customHeight="1" x14ac:dyDescent="0.2">
      <c r="A45" s="29"/>
      <c r="B45" s="724" t="s">
        <v>44</v>
      </c>
      <c r="C45" s="1199"/>
      <c r="D45" s="1199"/>
      <c r="E45" s="1199"/>
      <c r="F45" s="1199"/>
      <c r="G45" s="1200"/>
      <c r="H45" s="1201">
        <f>'1.NASLOVNICA'!J107</f>
        <v>0</v>
      </c>
      <c r="I45" s="1202"/>
      <c r="J45" s="1202"/>
      <c r="K45" s="1202"/>
      <c r="L45" s="1202"/>
      <c r="M45" s="1202"/>
      <c r="N45" s="1202"/>
      <c r="O45" s="1202"/>
      <c r="P45" s="1203"/>
      <c r="Q45" s="379"/>
      <c r="R45" s="379"/>
      <c r="S45" s="379"/>
      <c r="T45" s="379"/>
      <c r="U45" s="379"/>
      <c r="V45" s="379"/>
      <c r="W45" s="379"/>
      <c r="X45" s="379"/>
      <c r="Y45" s="379"/>
      <c r="Z45" s="379"/>
      <c r="AA45" s="379"/>
      <c r="AB45" s="379"/>
    </row>
    <row r="46" spans="1:40" ht="26.25" x14ac:dyDescent="0.2">
      <c r="A46" s="29"/>
      <c r="B46" s="379"/>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row>
    <row r="47" spans="1:40" ht="26.25" x14ac:dyDescent="0.2">
      <c r="A47" s="29"/>
      <c r="B47" s="384" t="s">
        <v>45</v>
      </c>
      <c r="C47" s="384"/>
      <c r="D47" s="384"/>
      <c r="E47" s="384"/>
      <c r="F47" s="384"/>
      <c r="G47" s="384"/>
      <c r="H47" s="384"/>
      <c r="I47" s="384"/>
      <c r="J47" s="384"/>
      <c r="K47" s="384"/>
      <c r="L47" s="384"/>
      <c r="M47" s="384"/>
      <c r="N47" s="384" t="s">
        <v>37</v>
      </c>
      <c r="O47" s="384"/>
      <c r="P47" s="384"/>
      <c r="Q47" s="384"/>
      <c r="R47" s="384"/>
      <c r="S47" s="384"/>
      <c r="T47" s="384"/>
      <c r="U47" s="384"/>
      <c r="V47" s="384"/>
      <c r="W47" s="384"/>
      <c r="X47" s="384"/>
      <c r="Y47" s="384"/>
      <c r="Z47" s="379"/>
      <c r="AA47" s="379"/>
      <c r="AB47" s="40"/>
      <c r="AC47" s="40"/>
      <c r="AD47" s="40"/>
      <c r="AE47" s="40"/>
      <c r="AF47" s="40"/>
      <c r="AG47" s="40"/>
      <c r="AH47" s="40"/>
      <c r="AI47" s="40"/>
      <c r="AJ47" s="40"/>
      <c r="AK47" s="40"/>
      <c r="AL47" s="40"/>
      <c r="AM47" s="40"/>
      <c r="AN47" s="40"/>
    </row>
    <row r="48" spans="1:40" ht="97.5" customHeight="1" x14ac:dyDescent="0.2">
      <c r="A48" s="29"/>
      <c r="B48" s="1192"/>
      <c r="C48" s="1193"/>
      <c r="D48" s="1193"/>
      <c r="E48" s="1193"/>
      <c r="F48" s="1193"/>
      <c r="G48" s="1193"/>
      <c r="H48" s="1193"/>
      <c r="I48" s="1193"/>
      <c r="J48" s="1193"/>
      <c r="K48" s="1193"/>
      <c r="L48" s="1193"/>
      <c r="M48" s="1194"/>
      <c r="N48" s="1195"/>
      <c r="O48" s="1195"/>
      <c r="P48" s="1195"/>
      <c r="Q48" s="1195"/>
      <c r="R48" s="1195"/>
      <c r="S48" s="1195"/>
      <c r="T48" s="1195"/>
      <c r="U48" s="1195"/>
      <c r="V48" s="1195"/>
      <c r="W48" s="1195"/>
      <c r="X48" s="1195"/>
      <c r="Y48" s="1195"/>
      <c r="Z48" s="379"/>
      <c r="AA48" s="379"/>
      <c r="AB48" s="40"/>
      <c r="AC48" s="40"/>
      <c r="AD48" s="40"/>
      <c r="AE48" s="40"/>
      <c r="AF48" s="40"/>
      <c r="AG48" s="40"/>
      <c r="AH48" s="40"/>
      <c r="AI48" s="40"/>
      <c r="AJ48" s="40"/>
      <c r="AK48" s="40"/>
      <c r="AL48" s="40"/>
      <c r="AM48" s="40"/>
      <c r="AN48" s="40"/>
    </row>
    <row r="49" spans="1:27" ht="26.25" x14ac:dyDescent="0.2">
      <c r="A49" s="29"/>
      <c r="B49" s="379"/>
      <c r="C49" s="379"/>
      <c r="D49" s="379"/>
      <c r="E49" s="379"/>
      <c r="F49" s="379"/>
      <c r="G49" s="379"/>
      <c r="H49" s="379"/>
      <c r="I49" s="379"/>
      <c r="J49" s="379"/>
      <c r="K49" s="379"/>
      <c r="L49" s="379"/>
      <c r="M49" s="379"/>
      <c r="N49" s="379"/>
      <c r="O49" s="379"/>
      <c r="P49" s="379"/>
      <c r="Q49" s="379"/>
      <c r="R49" s="379"/>
      <c r="S49" s="379"/>
      <c r="T49" s="379"/>
      <c r="U49" s="379"/>
      <c r="V49" s="379"/>
      <c r="W49" s="379"/>
      <c r="X49" s="379"/>
      <c r="Y49" s="379"/>
      <c r="Z49" s="379"/>
      <c r="AA49" s="379"/>
    </row>
  </sheetData>
  <sheetProtection password="CDC4" sheet="1" objects="1" scenarios="1" formatCells="0"/>
  <mergeCells count="37">
    <mergeCell ref="O9:W9"/>
    <mergeCell ref="X9:Y9"/>
    <mergeCell ref="B15:Z15"/>
    <mergeCell ref="B16:Y16"/>
    <mergeCell ref="C17:Y17"/>
    <mergeCell ref="O10:Y13"/>
    <mergeCell ref="M41:W41"/>
    <mergeCell ref="H35:Y35"/>
    <mergeCell ref="H27:Y27"/>
    <mergeCell ref="B29:G29"/>
    <mergeCell ref="H29:Y29"/>
    <mergeCell ref="B31:G31"/>
    <mergeCell ref="H31:Y31"/>
    <mergeCell ref="B33:F33"/>
    <mergeCell ref="H33:Y33"/>
    <mergeCell ref="B35:F35"/>
    <mergeCell ref="B27:G27"/>
    <mergeCell ref="B36:F36"/>
    <mergeCell ref="B48:M48"/>
    <mergeCell ref="N48:Y48"/>
    <mergeCell ref="H43:P43"/>
    <mergeCell ref="B45:G45"/>
    <mergeCell ref="H45:P45"/>
    <mergeCell ref="B19:AA19"/>
    <mergeCell ref="B39:AA39"/>
    <mergeCell ref="H36:K36"/>
    <mergeCell ref="M36:P36"/>
    <mergeCell ref="B21:G21"/>
    <mergeCell ref="H21:Y21"/>
    <mergeCell ref="B26:G26"/>
    <mergeCell ref="H26:Y26"/>
    <mergeCell ref="B22:G22"/>
    <mergeCell ref="H22:Y22"/>
    <mergeCell ref="B24:G24"/>
    <mergeCell ref="H24:M24"/>
    <mergeCell ref="T24:Y24"/>
    <mergeCell ref="N24:S24"/>
  </mergeCells>
  <phoneticPr fontId="0" type="noConversion"/>
  <printOptions horizontalCentered="1"/>
  <pageMargins left="0.39370078740157483" right="0.39370078740157483" top="0.59055118110236227" bottom="0.59055118110236227" header="0" footer="0"/>
  <pageSetup paperSize="9" scale="57" orientation="portrait" r:id="rId1"/>
  <headerFooter alignWithMargins="0">
    <oddHeader xml:space="preserve">&amp;LProgram Norveškega finančnega mehanizma in Program Finančnega mehanizma EGP 2009-2014
Vmesno poročilo projekta </oddHeader>
    <oddFooter>&amp;L&amp;A&amp;R&amp;P/&amp;N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5:AG71"/>
  <sheetViews>
    <sheetView showGridLines="0" showZeros="0" view="pageBreakPreview" zoomScaleNormal="100" zoomScaleSheetLayoutView="100" workbookViewId="0">
      <selection activeCell="U56" sqref="U56:V56"/>
    </sheetView>
  </sheetViews>
  <sheetFormatPr defaultColWidth="9.140625" defaultRowHeight="12.75" x14ac:dyDescent="0.2"/>
  <cols>
    <col min="1" max="4" width="4.7109375" style="2" customWidth="1"/>
    <col min="5" max="5" width="8.140625" style="2" customWidth="1"/>
    <col min="6" max="6" width="3.28515625" style="2" customWidth="1"/>
    <col min="7" max="7" width="10.85546875" style="2" customWidth="1"/>
    <col min="8" max="9" width="4.7109375" style="2" customWidth="1"/>
    <col min="10" max="10" width="5.5703125" style="2" customWidth="1"/>
    <col min="11" max="11" width="4.7109375" style="2" customWidth="1"/>
    <col min="12" max="12" width="7.140625" style="2" customWidth="1"/>
    <col min="13" max="13" width="6.5703125" style="2" customWidth="1"/>
    <col min="14" max="14" width="2.42578125" style="2" customWidth="1"/>
    <col min="15" max="15" width="4.7109375" style="2" customWidth="1"/>
    <col min="16" max="16" width="8.28515625" style="2" customWidth="1"/>
    <col min="17" max="17" width="4.7109375" style="2" customWidth="1"/>
    <col min="18" max="18" width="5.5703125" style="2" customWidth="1"/>
    <col min="19" max="22" width="6.42578125" style="2" customWidth="1"/>
    <col min="23" max="24" width="4.7109375" style="2" customWidth="1"/>
    <col min="25" max="25" width="6.5703125" style="2" customWidth="1"/>
    <col min="26" max="29" width="7.140625" style="2" customWidth="1"/>
    <col min="30" max="30" width="25.5703125" style="2" customWidth="1"/>
    <col min="31" max="31" width="17.7109375" style="2" customWidth="1"/>
    <col min="32" max="32" width="10.5703125" style="2" customWidth="1"/>
    <col min="33" max="33" width="15.42578125" style="2" customWidth="1"/>
    <col min="34" max="34" width="26.85546875" style="2" customWidth="1"/>
    <col min="35" max="35" width="19" style="2" customWidth="1"/>
    <col min="36" max="36" width="20.85546875" style="2" customWidth="1"/>
    <col min="37" max="58" width="9.140625" style="2" customWidth="1"/>
    <col min="59" max="16384" width="9.140625" style="2"/>
  </cols>
  <sheetData>
    <row r="5" spans="1:26" ht="15" customHeight="1" x14ac:dyDescent="0.2"/>
    <row r="6" spans="1:26" ht="15" customHeight="1" x14ac:dyDescent="0.2"/>
    <row r="7" spans="1:26" ht="13.15" customHeight="1" x14ac:dyDescent="0.2"/>
    <row r="8" spans="1:26" ht="28.35" customHeight="1" x14ac:dyDescent="0.2">
      <c r="B8" s="721" t="s">
        <v>68</v>
      </c>
      <c r="C8" s="722"/>
      <c r="D8" s="722"/>
      <c r="E8" s="722"/>
      <c r="F8" s="722"/>
      <c r="G8" s="722"/>
      <c r="H8" s="722"/>
      <c r="I8" s="722"/>
      <c r="J8" s="722"/>
      <c r="K8" s="722"/>
      <c r="L8" s="722"/>
      <c r="M8" s="722"/>
      <c r="N8" s="722"/>
      <c r="O8" s="722"/>
      <c r="P8" s="722"/>
      <c r="Q8" s="722"/>
      <c r="R8" s="723"/>
      <c r="S8" s="723"/>
      <c r="T8" s="723"/>
      <c r="U8" s="723"/>
      <c r="V8" s="723"/>
      <c r="W8" s="723"/>
      <c r="X8" s="723"/>
      <c r="Y8" s="349"/>
      <c r="Z8" s="349"/>
    </row>
    <row r="9" spans="1:26" ht="20.25" customHeight="1" x14ac:dyDescent="0.25">
      <c r="B9" s="714" t="s">
        <v>260</v>
      </c>
      <c r="C9" s="715"/>
      <c r="D9" s="715"/>
      <c r="E9" s="715"/>
      <c r="F9" s="715"/>
      <c r="G9" s="715"/>
      <c r="H9" s="715"/>
      <c r="I9" s="715"/>
      <c r="J9" s="715"/>
      <c r="K9" s="715"/>
      <c r="L9" s="715"/>
      <c r="M9" s="715"/>
      <c r="N9" s="715"/>
      <c r="O9" s="715"/>
      <c r="P9" s="715"/>
      <c r="Q9" s="715"/>
      <c r="R9" s="715"/>
      <c r="S9" s="715"/>
      <c r="T9" s="715"/>
      <c r="U9" s="715"/>
      <c r="V9" s="715"/>
      <c r="W9" s="715"/>
      <c r="X9" s="715"/>
      <c r="Y9" s="349"/>
      <c r="Z9" s="349"/>
    </row>
    <row r="10" spans="1:26" ht="20.100000000000001" customHeight="1" x14ac:dyDescent="0.25">
      <c r="B10" s="714" t="s">
        <v>261</v>
      </c>
      <c r="C10" s="715"/>
      <c r="D10" s="715"/>
      <c r="E10" s="715"/>
      <c r="F10" s="715"/>
      <c r="G10" s="715"/>
      <c r="H10" s="715"/>
      <c r="I10" s="715"/>
      <c r="J10" s="715"/>
      <c r="K10" s="715"/>
      <c r="L10" s="715"/>
      <c r="M10" s="715"/>
      <c r="N10" s="715"/>
      <c r="O10" s="715"/>
      <c r="P10" s="715"/>
      <c r="Q10" s="715"/>
      <c r="R10" s="715"/>
      <c r="S10" s="715"/>
      <c r="T10" s="715"/>
      <c r="U10" s="715"/>
      <c r="V10" s="715"/>
      <c r="W10" s="715"/>
      <c r="X10" s="715"/>
      <c r="Y10" s="349"/>
      <c r="Z10" s="349"/>
    </row>
    <row r="11" spans="1:26" ht="15" customHeight="1" x14ac:dyDescent="0.25">
      <c r="B11" s="378"/>
      <c r="C11" s="458"/>
      <c r="D11" s="458"/>
      <c r="E11" s="458"/>
      <c r="F11" s="458"/>
      <c r="G11" s="458"/>
      <c r="H11" s="458"/>
      <c r="I11" s="458"/>
      <c r="J11" s="458"/>
      <c r="K11" s="458"/>
      <c r="L11" s="458"/>
      <c r="M11" s="458"/>
      <c r="N11" s="458"/>
      <c r="O11" s="458"/>
      <c r="P11" s="458"/>
      <c r="Q11" s="458"/>
      <c r="R11" s="458"/>
      <c r="S11" s="458"/>
      <c r="T11" s="458"/>
      <c r="U11" s="458"/>
      <c r="V11" s="458"/>
      <c r="W11" s="458"/>
      <c r="X11" s="458"/>
      <c r="Y11" s="349"/>
      <c r="Z11" s="349"/>
    </row>
    <row r="12" spans="1:26" ht="15" customHeight="1" x14ac:dyDescent="0.25">
      <c r="B12" s="378"/>
      <c r="C12" s="458"/>
      <c r="D12" s="458"/>
      <c r="E12" s="458"/>
      <c r="F12" s="458"/>
      <c r="G12" s="458"/>
      <c r="H12" s="458"/>
      <c r="I12" s="458"/>
      <c r="J12" s="458"/>
      <c r="K12" s="458"/>
      <c r="L12" s="458"/>
      <c r="M12" s="458"/>
      <c r="N12" s="458"/>
      <c r="O12" s="458"/>
      <c r="P12" s="458"/>
      <c r="Q12" s="458"/>
      <c r="R12" s="458"/>
      <c r="S12" s="458"/>
      <c r="T12" s="458"/>
      <c r="U12" s="458"/>
      <c r="V12" s="458"/>
      <c r="W12" s="458"/>
      <c r="X12" s="458"/>
      <c r="Y12" s="349"/>
      <c r="Z12" s="349"/>
    </row>
    <row r="13" spans="1:26" ht="15" customHeight="1" x14ac:dyDescent="0.25">
      <c r="B13" s="378"/>
      <c r="C13" s="458"/>
      <c r="D13" s="458"/>
      <c r="E13" s="458"/>
      <c r="F13" s="458"/>
      <c r="G13" s="458"/>
      <c r="H13" s="458"/>
      <c r="I13" s="458"/>
      <c r="J13" s="458"/>
      <c r="K13" s="458"/>
      <c r="L13" s="458"/>
      <c r="M13" s="458"/>
      <c r="N13" s="458"/>
      <c r="O13" s="458"/>
      <c r="P13" s="458"/>
      <c r="Q13" s="458"/>
      <c r="R13" s="458"/>
      <c r="S13" s="458"/>
      <c r="T13" s="458"/>
      <c r="U13" s="458"/>
      <c r="V13" s="458"/>
      <c r="W13" s="458"/>
      <c r="X13" s="458"/>
      <c r="Y13" s="349"/>
      <c r="Z13" s="349"/>
    </row>
    <row r="14" spans="1:26" ht="25.15" customHeight="1" x14ac:dyDescent="0.2">
      <c r="B14" s="719" t="s">
        <v>291</v>
      </c>
      <c r="C14" s="720"/>
      <c r="D14" s="720"/>
      <c r="E14" s="720"/>
      <c r="F14" s="720"/>
      <c r="G14" s="720"/>
      <c r="H14" s="720"/>
      <c r="I14" s="347"/>
      <c r="J14" s="347"/>
      <c r="K14" s="347"/>
      <c r="L14" s="347"/>
      <c r="M14" s="347"/>
      <c r="N14" s="347"/>
      <c r="O14" s="347"/>
      <c r="P14" s="347"/>
      <c r="Q14" s="347"/>
      <c r="R14" s="347"/>
      <c r="S14" s="347"/>
      <c r="T14" s="347"/>
      <c r="U14" s="347"/>
      <c r="V14" s="347"/>
      <c r="W14" s="348"/>
      <c r="X14" s="348"/>
      <c r="Y14" s="348"/>
      <c r="Z14" s="348"/>
    </row>
    <row r="15" spans="1:26" ht="15" customHeight="1" x14ac:dyDescent="0.2">
      <c r="B15" s="347"/>
      <c r="C15" s="347"/>
      <c r="D15" s="347"/>
      <c r="E15" s="347"/>
      <c r="F15" s="347"/>
      <c r="G15" s="347"/>
      <c r="H15" s="347"/>
      <c r="I15" s="347"/>
      <c r="J15" s="347"/>
      <c r="K15" s="347"/>
      <c r="L15" s="347"/>
      <c r="M15" s="347"/>
      <c r="N15" s="347"/>
      <c r="O15" s="347"/>
      <c r="P15" s="347"/>
      <c r="Q15" s="347"/>
      <c r="R15" s="347"/>
      <c r="S15" s="347"/>
      <c r="T15" s="347"/>
      <c r="U15" s="347"/>
      <c r="V15" s="347"/>
      <c r="W15" s="347"/>
      <c r="X15" s="347"/>
      <c r="Y15" s="347"/>
      <c r="Z15" s="347"/>
    </row>
    <row r="16" spans="1:26" s="42" customFormat="1" ht="25.35" customHeight="1" x14ac:dyDescent="0.2">
      <c r="A16" s="366"/>
      <c r="B16" s="670" t="s">
        <v>380</v>
      </c>
      <c r="C16" s="671"/>
      <c r="D16" s="671"/>
      <c r="E16" s="671"/>
      <c r="F16" s="671"/>
      <c r="G16" s="671"/>
      <c r="H16" s="671"/>
      <c r="I16" s="671"/>
      <c r="J16" s="671"/>
      <c r="K16" s="671"/>
      <c r="L16" s="671"/>
      <c r="M16" s="671"/>
      <c r="N16" s="671"/>
      <c r="O16" s="671"/>
      <c r="P16" s="671"/>
      <c r="Q16" s="671"/>
      <c r="R16" s="671"/>
      <c r="S16" s="671"/>
      <c r="T16" s="671"/>
      <c r="U16" s="671"/>
      <c r="V16" s="671"/>
      <c r="W16" s="671"/>
      <c r="X16" s="671"/>
      <c r="Y16" s="671"/>
      <c r="Z16" s="362"/>
    </row>
    <row r="17" spans="1:33" ht="15" customHeight="1" x14ac:dyDescent="0.25">
      <c r="A17" s="20"/>
      <c r="B17" s="347"/>
      <c r="C17" s="347"/>
      <c r="D17" s="347"/>
      <c r="E17" s="347"/>
      <c r="F17" s="458"/>
      <c r="G17" s="458"/>
      <c r="H17" s="458"/>
      <c r="I17" s="458"/>
      <c r="J17" s="458"/>
      <c r="K17" s="458"/>
      <c r="L17" s="458"/>
      <c r="M17" s="458"/>
      <c r="N17" s="458"/>
      <c r="O17" s="458"/>
      <c r="P17" s="347"/>
      <c r="Q17" s="347"/>
      <c r="R17" s="347"/>
      <c r="S17" s="347"/>
      <c r="T17" s="347"/>
      <c r="U17" s="347"/>
      <c r="V17" s="347"/>
      <c r="W17" s="347"/>
      <c r="X17" s="347"/>
      <c r="Y17" s="347"/>
      <c r="Z17" s="347"/>
    </row>
    <row r="18" spans="1:33" s="28" customFormat="1" ht="30" customHeight="1" x14ac:dyDescent="0.2">
      <c r="B18" s="843" t="s">
        <v>381</v>
      </c>
      <c r="C18" s="844"/>
      <c r="D18" s="844"/>
      <c r="E18" s="844"/>
      <c r="F18" s="844"/>
      <c r="G18" s="844"/>
      <c r="H18" s="844"/>
      <c r="I18" s="844"/>
      <c r="J18" s="844"/>
      <c r="K18" s="844"/>
      <c r="L18" s="844"/>
      <c r="M18" s="844"/>
      <c r="N18" s="844"/>
      <c r="O18" s="844"/>
      <c r="P18" s="844"/>
      <c r="Q18" s="844"/>
      <c r="R18" s="844"/>
      <c r="S18" s="844"/>
      <c r="T18" s="844"/>
      <c r="U18" s="844"/>
      <c r="V18" s="844"/>
      <c r="W18" s="844"/>
      <c r="X18" s="383"/>
      <c r="Y18" s="383"/>
      <c r="Z18" s="347"/>
      <c r="AA18" s="29"/>
      <c r="AG18" s="2"/>
    </row>
    <row r="19" spans="1:33" ht="20.25" customHeight="1" x14ac:dyDescent="0.2">
      <c r="A19" s="20"/>
      <c r="B19" s="383" t="s">
        <v>25</v>
      </c>
      <c r="C19" s="383"/>
      <c r="D19" s="383"/>
      <c r="E19" s="383"/>
      <c r="F19" s="383"/>
      <c r="G19" s="383"/>
      <c r="H19" s="383"/>
      <c r="I19" s="383"/>
      <c r="J19" s="383"/>
      <c r="K19" s="383"/>
      <c r="L19" s="383"/>
      <c r="M19" s="383"/>
      <c r="N19" s="383"/>
      <c r="O19" s="383"/>
      <c r="P19" s="383"/>
      <c r="Q19" s="383"/>
      <c r="R19" s="383"/>
      <c r="S19" s="383"/>
      <c r="T19" s="383"/>
      <c r="U19" s="383"/>
      <c r="V19" s="383"/>
      <c r="W19" s="383"/>
      <c r="X19" s="383"/>
      <c r="Y19" s="383"/>
      <c r="Z19" s="347"/>
    </row>
    <row r="20" spans="1:33" ht="27.6" customHeight="1" x14ac:dyDescent="0.2">
      <c r="A20" s="20"/>
      <c r="B20" s="383"/>
      <c r="C20" s="383" t="s">
        <v>69</v>
      </c>
      <c r="D20" s="383" t="s">
        <v>50</v>
      </c>
      <c r="E20" s="383"/>
      <c r="F20" s="383"/>
      <c r="G20" s="383"/>
      <c r="H20" s="383"/>
      <c r="I20" s="383"/>
      <c r="J20" s="383"/>
      <c r="K20" s="383"/>
      <c r="L20" s="383"/>
      <c r="M20" s="383"/>
      <c r="N20" s="383"/>
      <c r="O20" s="383"/>
      <c r="P20" s="383"/>
      <c r="Q20" s="383"/>
      <c r="R20" s="383"/>
      <c r="S20" s="383"/>
      <c r="T20" s="383"/>
      <c r="U20" s="383"/>
      <c r="V20" s="383"/>
      <c r="W20" s="383"/>
      <c r="X20" s="383"/>
      <c r="Y20" s="383"/>
      <c r="Z20" s="347"/>
    </row>
    <row r="21" spans="1:33" ht="22.5" customHeight="1" x14ac:dyDescent="0.2">
      <c r="A21" s="20"/>
      <c r="B21" s="383"/>
      <c r="C21" s="383" t="s">
        <v>69</v>
      </c>
      <c r="D21" s="383" t="s">
        <v>51</v>
      </c>
      <c r="E21" s="383"/>
      <c r="F21" s="383"/>
      <c r="G21" s="383"/>
      <c r="H21" s="383"/>
      <c r="I21" s="383"/>
      <c r="J21" s="383"/>
      <c r="K21" s="383"/>
      <c r="L21" s="383"/>
      <c r="M21" s="383"/>
      <c r="N21" s="383"/>
      <c r="O21" s="383"/>
      <c r="P21" s="383"/>
      <c r="Q21" s="383"/>
      <c r="R21" s="383"/>
      <c r="S21" s="383"/>
      <c r="T21" s="383"/>
      <c r="U21" s="383"/>
      <c r="V21" s="383"/>
      <c r="W21" s="383"/>
      <c r="X21" s="383"/>
      <c r="Y21" s="383"/>
      <c r="Z21" s="347"/>
    </row>
    <row r="22" spans="1:33" ht="24.2" customHeight="1" x14ac:dyDescent="0.2">
      <c r="A22" s="20"/>
      <c r="B22" s="383"/>
      <c r="C22" s="383" t="s">
        <v>69</v>
      </c>
      <c r="D22" s="843" t="s">
        <v>287</v>
      </c>
      <c r="E22" s="844"/>
      <c r="F22" s="844"/>
      <c r="G22" s="844"/>
      <c r="H22" s="844"/>
      <c r="I22" s="844"/>
      <c r="J22" s="844"/>
      <c r="K22" s="844"/>
      <c r="L22" s="844"/>
      <c r="M22" s="844"/>
      <c r="N22" s="844"/>
      <c r="O22" s="844"/>
      <c r="P22" s="844"/>
      <c r="Q22" s="844"/>
      <c r="R22" s="844"/>
      <c r="S22" s="844"/>
      <c r="T22" s="844"/>
      <c r="U22" s="383"/>
      <c r="V22" s="383"/>
      <c r="W22" s="383"/>
      <c r="X22" s="383"/>
      <c r="Y22" s="383"/>
      <c r="Z22" s="347"/>
    </row>
    <row r="23" spans="1:33" ht="30" customHeight="1" x14ac:dyDescent="0.2">
      <c r="A23" s="20"/>
      <c r="B23" s="383"/>
      <c r="C23" s="383" t="s">
        <v>69</v>
      </c>
      <c r="D23" s="845" t="s">
        <v>288</v>
      </c>
      <c r="E23" s="844"/>
      <c r="F23" s="844"/>
      <c r="G23" s="844"/>
      <c r="H23" s="844"/>
      <c r="I23" s="844"/>
      <c r="J23" s="844"/>
      <c r="K23" s="844"/>
      <c r="L23" s="844"/>
      <c r="M23" s="844"/>
      <c r="N23" s="844"/>
      <c r="O23" s="844"/>
      <c r="P23" s="844"/>
      <c r="Q23" s="844"/>
      <c r="R23" s="844"/>
      <c r="S23" s="844"/>
      <c r="T23" s="844"/>
      <c r="U23" s="383"/>
      <c r="V23" s="383"/>
      <c r="W23" s="383"/>
      <c r="X23" s="383"/>
      <c r="Y23" s="383"/>
      <c r="Z23" s="347"/>
    </row>
    <row r="24" spans="1:33" ht="16.350000000000001" customHeight="1" x14ac:dyDescent="0.2">
      <c r="A24" s="20"/>
      <c r="B24" s="383"/>
      <c r="C24" s="383" t="s">
        <v>69</v>
      </c>
      <c r="D24" s="383" t="s">
        <v>289</v>
      </c>
      <c r="E24" s="383"/>
      <c r="F24" s="383"/>
      <c r="G24" s="383"/>
      <c r="H24" s="383"/>
      <c r="I24" s="383"/>
      <c r="J24" s="383"/>
      <c r="K24" s="383"/>
      <c r="L24" s="383"/>
      <c r="M24" s="383"/>
      <c r="N24" s="383"/>
      <c r="O24" s="383"/>
      <c r="P24" s="383"/>
      <c r="Q24" s="383"/>
      <c r="R24" s="383"/>
      <c r="S24" s="383"/>
      <c r="T24" s="383"/>
      <c r="U24" s="383"/>
      <c r="V24" s="383"/>
      <c r="W24" s="383"/>
      <c r="X24" s="383"/>
      <c r="Y24" s="383"/>
      <c r="Z24" s="347"/>
    </row>
    <row r="25" spans="1:33" ht="30" customHeight="1" x14ac:dyDescent="0.2">
      <c r="A25" s="20"/>
      <c r="B25" s="843" t="s">
        <v>39</v>
      </c>
      <c r="C25" s="844"/>
      <c r="D25" s="844"/>
      <c r="E25" s="844"/>
      <c r="F25" s="844"/>
      <c r="G25" s="844"/>
      <c r="H25" s="844"/>
      <c r="I25" s="844"/>
      <c r="J25" s="844"/>
      <c r="K25" s="844"/>
      <c r="L25" s="844"/>
      <c r="M25" s="844"/>
      <c r="N25" s="844"/>
      <c r="O25" s="844"/>
      <c r="P25" s="844"/>
      <c r="Q25" s="844"/>
      <c r="R25" s="844"/>
      <c r="S25" s="844"/>
      <c r="T25" s="844"/>
      <c r="U25" s="844"/>
      <c r="V25" s="844"/>
      <c r="W25" s="844"/>
      <c r="X25" s="383"/>
      <c r="Y25" s="383"/>
      <c r="Z25" s="347"/>
    </row>
    <row r="26" spans="1:33" ht="15" customHeight="1" x14ac:dyDescent="0.2">
      <c r="A26" s="20"/>
      <c r="B26" s="661"/>
      <c r="C26" s="662"/>
      <c r="D26" s="662"/>
      <c r="E26" s="662"/>
      <c r="F26" s="661"/>
      <c r="G26" s="662"/>
      <c r="H26" s="662"/>
      <c r="I26" s="662"/>
      <c r="J26" s="661"/>
      <c r="K26" s="662"/>
      <c r="L26" s="662"/>
      <c r="M26" s="662"/>
      <c r="N26" s="661"/>
      <c r="O26" s="662"/>
      <c r="P26" s="662"/>
      <c r="Q26" s="662"/>
      <c r="R26" s="661"/>
      <c r="S26" s="662"/>
      <c r="T26" s="662"/>
      <c r="U26" s="662"/>
      <c r="V26" s="661"/>
      <c r="W26" s="662"/>
      <c r="X26" s="662"/>
      <c r="Y26" s="662"/>
      <c r="Z26" s="474"/>
    </row>
    <row r="27" spans="1:33" ht="24.95" customHeight="1" x14ac:dyDescent="0.2">
      <c r="A27" s="20"/>
      <c r="B27" s="661"/>
      <c r="C27" s="662"/>
      <c r="D27" s="662"/>
      <c r="E27" s="662"/>
      <c r="F27" s="477"/>
      <c r="G27" s="661" t="s">
        <v>290</v>
      </c>
      <c r="H27" s="680"/>
      <c r="I27" s="686"/>
      <c r="J27" s="820">
        <f>'1.NASLOVNICA'!J36</f>
        <v>0</v>
      </c>
      <c r="K27" s="821"/>
      <c r="L27" s="821"/>
      <c r="M27" s="821"/>
      <c r="N27" s="821"/>
      <c r="O27" s="821"/>
      <c r="P27" s="821"/>
      <c r="Q27" s="821"/>
      <c r="R27" s="821"/>
      <c r="S27" s="821"/>
      <c r="T27" s="821"/>
      <c r="U27" s="821"/>
      <c r="V27" s="821"/>
      <c r="W27" s="821"/>
      <c r="X27" s="821"/>
      <c r="Y27" s="822"/>
      <c r="Z27" s="347"/>
    </row>
    <row r="28" spans="1:33" ht="5.0999999999999996" customHeight="1" x14ac:dyDescent="0.2">
      <c r="A28" s="20"/>
      <c r="B28" s="661"/>
      <c r="C28" s="662"/>
      <c r="D28" s="662"/>
      <c r="E28" s="662"/>
      <c r="F28" s="661"/>
      <c r="G28" s="662"/>
      <c r="H28" s="662"/>
      <c r="I28" s="662"/>
      <c r="J28" s="661"/>
      <c r="K28" s="662"/>
      <c r="L28" s="662"/>
      <c r="M28" s="662"/>
      <c r="N28" s="661"/>
      <c r="O28" s="662"/>
      <c r="P28" s="662"/>
      <c r="Q28" s="662"/>
      <c r="R28" s="661"/>
      <c r="S28" s="662"/>
      <c r="T28" s="662"/>
      <c r="U28" s="662"/>
      <c r="V28" s="347"/>
      <c r="W28" s="347"/>
      <c r="X28" s="347"/>
      <c r="Y28" s="347"/>
      <c r="Z28" s="347"/>
    </row>
    <row r="29" spans="1:33" ht="24.95" customHeight="1" x14ac:dyDescent="0.2">
      <c r="A29" s="20"/>
      <c r="B29" s="661"/>
      <c r="C29" s="662"/>
      <c r="D29" s="662"/>
      <c r="E29" s="662"/>
      <c r="F29" s="474"/>
      <c r="G29" s="661" t="s">
        <v>96</v>
      </c>
      <c r="H29" s="680"/>
      <c r="I29" s="680"/>
      <c r="J29" s="823">
        <f>'1.NASLOVNICA'!J107</f>
        <v>0</v>
      </c>
      <c r="K29" s="824"/>
      <c r="L29" s="824"/>
      <c r="M29" s="824"/>
      <c r="N29" s="824"/>
      <c r="O29" s="824"/>
      <c r="P29" s="824"/>
      <c r="Q29" s="825"/>
      <c r="R29" s="661"/>
      <c r="S29" s="662"/>
      <c r="T29" s="662"/>
      <c r="U29" s="662"/>
      <c r="V29" s="347"/>
      <c r="W29" s="347"/>
      <c r="X29" s="347"/>
      <c r="Y29" s="347"/>
      <c r="Z29" s="347"/>
      <c r="AD29" s="6"/>
    </row>
    <row r="30" spans="1:33" ht="5.0999999999999996" customHeight="1" x14ac:dyDescent="0.2">
      <c r="A30" s="20"/>
      <c r="B30" s="661"/>
      <c r="C30" s="662"/>
      <c r="D30" s="662"/>
      <c r="E30" s="662"/>
      <c r="F30" s="661"/>
      <c r="G30" s="661"/>
      <c r="H30" s="661"/>
      <c r="I30" s="662"/>
      <c r="J30" s="661"/>
      <c r="K30" s="662"/>
      <c r="L30" s="661"/>
      <c r="M30" s="662"/>
      <c r="N30" s="661"/>
      <c r="O30" s="662"/>
      <c r="P30" s="661"/>
      <c r="Q30" s="662"/>
      <c r="R30" s="661"/>
      <c r="S30" s="662"/>
      <c r="T30" s="661"/>
      <c r="U30" s="662"/>
      <c r="V30" s="661"/>
      <c r="W30" s="662"/>
      <c r="X30" s="661"/>
      <c r="Y30" s="662"/>
      <c r="Z30" s="474"/>
      <c r="AD30" s="6"/>
    </row>
    <row r="31" spans="1:33" ht="20.100000000000001" customHeight="1" x14ac:dyDescent="0.2">
      <c r="A31" s="20"/>
      <c r="B31" s="661"/>
      <c r="C31" s="662"/>
      <c r="D31" s="662"/>
      <c r="E31" s="662"/>
      <c r="F31" s="661"/>
      <c r="G31" s="661"/>
      <c r="H31" s="661"/>
      <c r="I31" s="662"/>
      <c r="J31" s="814" t="s">
        <v>70</v>
      </c>
      <c r="K31" s="815"/>
      <c r="L31" s="816"/>
      <c r="M31" s="816"/>
      <c r="N31" s="816"/>
      <c r="O31" s="816"/>
      <c r="P31" s="816"/>
      <c r="Q31" s="816"/>
      <c r="R31" s="814" t="s">
        <v>74</v>
      </c>
      <c r="S31" s="815"/>
      <c r="T31" s="816"/>
      <c r="U31" s="816"/>
      <c r="V31" s="816"/>
      <c r="W31" s="816"/>
      <c r="X31" s="816"/>
      <c r="Y31" s="816"/>
      <c r="Z31" s="474"/>
      <c r="AD31" s="6"/>
    </row>
    <row r="32" spans="1:33" ht="60.2" customHeight="1" x14ac:dyDescent="0.2">
      <c r="A32" s="20"/>
      <c r="B32" s="661"/>
      <c r="C32" s="662"/>
      <c r="D32" s="662"/>
      <c r="E32" s="662"/>
      <c r="F32" s="661"/>
      <c r="G32" s="662"/>
      <c r="H32" s="662"/>
      <c r="I32" s="662"/>
      <c r="J32" s="817"/>
      <c r="K32" s="818"/>
      <c r="L32" s="818"/>
      <c r="M32" s="818"/>
      <c r="N32" s="818"/>
      <c r="O32" s="818"/>
      <c r="P32" s="818"/>
      <c r="Q32" s="819"/>
      <c r="R32" s="817"/>
      <c r="S32" s="818"/>
      <c r="T32" s="818"/>
      <c r="U32" s="818"/>
      <c r="V32" s="818"/>
      <c r="W32" s="818"/>
      <c r="X32" s="818"/>
      <c r="Y32" s="819"/>
      <c r="Z32" s="347"/>
      <c r="AD32" s="6"/>
    </row>
    <row r="33" spans="1:30" ht="5.0999999999999996" customHeight="1" x14ac:dyDescent="0.2">
      <c r="A33" s="20"/>
      <c r="B33" s="661"/>
      <c r="C33" s="662"/>
      <c r="D33" s="662"/>
      <c r="E33" s="662"/>
      <c r="F33" s="661"/>
      <c r="G33" s="662"/>
      <c r="H33" s="662"/>
      <c r="I33" s="662"/>
      <c r="J33" s="661"/>
      <c r="K33" s="662"/>
      <c r="L33" s="662"/>
      <c r="M33" s="662"/>
      <c r="N33" s="640"/>
      <c r="O33" s="661"/>
      <c r="P33" s="662"/>
      <c r="Q33" s="662"/>
      <c r="R33" s="661"/>
      <c r="S33" s="662"/>
      <c r="T33" s="662"/>
      <c r="U33" s="662"/>
      <c r="V33" s="661"/>
      <c r="W33" s="662"/>
      <c r="X33" s="662"/>
      <c r="Y33" s="662"/>
      <c r="Z33" s="474"/>
      <c r="AD33" s="6"/>
    </row>
    <row r="34" spans="1:30" ht="25.15" customHeight="1" x14ac:dyDescent="0.2">
      <c r="A34" s="20"/>
      <c r="B34" s="661"/>
      <c r="C34" s="662"/>
      <c r="D34" s="662"/>
      <c r="E34" s="662"/>
      <c r="F34" s="477"/>
      <c r="G34" s="661" t="s">
        <v>292</v>
      </c>
      <c r="H34" s="680"/>
      <c r="I34" s="680"/>
      <c r="J34" s="820">
        <f>'1.NASLOVNICA'!J109</f>
        <v>0</v>
      </c>
      <c r="K34" s="821"/>
      <c r="L34" s="821"/>
      <c r="M34" s="821"/>
      <c r="N34" s="821"/>
      <c r="O34" s="821"/>
      <c r="P34" s="821"/>
      <c r="Q34" s="822"/>
      <c r="R34" s="661"/>
      <c r="S34" s="662"/>
      <c r="T34" s="662"/>
      <c r="U34" s="662"/>
      <c r="V34" s="661"/>
      <c r="W34" s="662"/>
      <c r="X34" s="662"/>
      <c r="Y34" s="662"/>
      <c r="Z34" s="474"/>
      <c r="AD34" s="6"/>
    </row>
    <row r="35" spans="1:30" ht="5.0999999999999996" customHeight="1" x14ac:dyDescent="0.2">
      <c r="A35" s="20"/>
      <c r="B35" s="661"/>
      <c r="C35" s="662"/>
      <c r="D35" s="662"/>
      <c r="E35" s="662"/>
      <c r="F35" s="661"/>
      <c r="G35" s="662"/>
      <c r="H35" s="662"/>
      <c r="I35" s="662"/>
      <c r="J35" s="661"/>
      <c r="K35" s="662"/>
      <c r="L35" s="662"/>
      <c r="M35" s="662"/>
      <c r="N35" s="661"/>
      <c r="O35" s="662"/>
      <c r="P35" s="662"/>
      <c r="Q35" s="662"/>
      <c r="R35" s="661"/>
      <c r="S35" s="662"/>
      <c r="T35" s="662"/>
      <c r="U35" s="662"/>
      <c r="V35" s="661"/>
      <c r="W35" s="662"/>
      <c r="X35" s="662"/>
      <c r="Y35" s="662"/>
      <c r="Z35" s="474"/>
      <c r="AD35" s="6"/>
    </row>
    <row r="36" spans="1:30" ht="20.100000000000001" customHeight="1" x14ac:dyDescent="0.2">
      <c r="A36" s="20"/>
      <c r="B36" s="661"/>
      <c r="C36" s="662"/>
      <c r="D36" s="662"/>
      <c r="E36" s="662"/>
      <c r="F36" s="661"/>
      <c r="G36" s="662"/>
      <c r="H36" s="662"/>
      <c r="I36" s="662"/>
      <c r="J36" s="839" t="s">
        <v>71</v>
      </c>
      <c r="K36" s="846"/>
      <c r="L36" s="839" t="s">
        <v>73</v>
      </c>
      <c r="M36" s="846"/>
      <c r="N36" s="839" t="s">
        <v>72</v>
      </c>
      <c r="O36" s="840"/>
      <c r="P36" s="840"/>
      <c r="Q36" s="640"/>
      <c r="R36" s="661"/>
      <c r="S36" s="662"/>
      <c r="T36" s="662"/>
      <c r="U36" s="662"/>
      <c r="V36" s="661"/>
      <c r="W36" s="662"/>
      <c r="X36" s="662"/>
      <c r="Y36" s="662"/>
      <c r="Z36" s="474"/>
      <c r="AD36" s="6"/>
    </row>
    <row r="37" spans="1:30" ht="24.95" customHeight="1" x14ac:dyDescent="0.2">
      <c r="A37" s="20"/>
      <c r="B37" s="661"/>
      <c r="C37" s="662"/>
      <c r="D37" s="662"/>
      <c r="E37" s="662"/>
      <c r="F37" s="661"/>
      <c r="G37" s="662"/>
      <c r="H37" s="662"/>
      <c r="I37" s="662"/>
      <c r="J37" s="847"/>
      <c r="K37" s="850"/>
      <c r="L37" s="847"/>
      <c r="M37" s="850"/>
      <c r="N37" s="847"/>
      <c r="O37" s="848"/>
      <c r="P37" s="849"/>
      <c r="Q37" s="640"/>
      <c r="R37" s="661"/>
      <c r="S37" s="662"/>
      <c r="T37" s="662"/>
      <c r="U37" s="662"/>
      <c r="V37" s="661"/>
      <c r="W37" s="662"/>
      <c r="X37" s="662"/>
      <c r="Y37" s="662"/>
      <c r="Z37" s="474"/>
      <c r="AD37" s="6"/>
    </row>
    <row r="38" spans="1:30" ht="15" customHeight="1" x14ac:dyDescent="0.2">
      <c r="A38" s="20"/>
      <c r="B38" s="474"/>
      <c r="C38" s="474"/>
      <c r="D38" s="474"/>
      <c r="E38" s="474"/>
      <c r="F38" s="474"/>
      <c r="G38" s="474"/>
      <c r="H38" s="474"/>
      <c r="I38" s="474"/>
      <c r="J38" s="474"/>
      <c r="K38" s="474"/>
      <c r="L38" s="474"/>
      <c r="M38" s="474"/>
      <c r="N38" s="474"/>
      <c r="O38" s="474"/>
      <c r="P38" s="474"/>
      <c r="Q38" s="474"/>
      <c r="R38" s="474"/>
      <c r="S38" s="474"/>
      <c r="T38" s="474"/>
      <c r="U38" s="474"/>
      <c r="V38" s="474"/>
      <c r="W38" s="474"/>
      <c r="X38" s="474"/>
      <c r="Y38" s="474"/>
      <c r="Z38" s="474"/>
      <c r="AD38" s="6"/>
    </row>
    <row r="39" spans="1:30" s="42" customFormat="1" ht="25.35" customHeight="1" x14ac:dyDescent="0.2">
      <c r="A39" s="366"/>
      <c r="B39" s="670" t="s">
        <v>382</v>
      </c>
      <c r="C39" s="671"/>
      <c r="D39" s="671"/>
      <c r="E39" s="671"/>
      <c r="F39" s="671"/>
      <c r="G39" s="671"/>
      <c r="H39" s="671"/>
      <c r="I39" s="671"/>
      <c r="J39" s="671"/>
      <c r="K39" s="671"/>
      <c r="L39" s="671"/>
      <c r="M39" s="671"/>
      <c r="N39" s="671"/>
      <c r="O39" s="671"/>
      <c r="P39" s="671"/>
      <c r="Q39" s="671"/>
      <c r="R39" s="671"/>
      <c r="S39" s="671"/>
      <c r="T39" s="671"/>
      <c r="U39" s="671"/>
      <c r="V39" s="671"/>
      <c r="W39" s="671"/>
      <c r="X39" s="671"/>
      <c r="Y39" s="671"/>
      <c r="Z39" s="362"/>
    </row>
    <row r="40" spans="1:30" ht="15" customHeight="1" x14ac:dyDescent="0.2">
      <c r="A40" s="22"/>
      <c r="B40" s="474"/>
      <c r="C40" s="474"/>
      <c r="D40" s="474"/>
      <c r="E40" s="474"/>
      <c r="F40" s="474"/>
      <c r="G40" s="474"/>
      <c r="H40" s="474"/>
      <c r="I40" s="474"/>
      <c r="J40" s="474"/>
      <c r="K40" s="474"/>
      <c r="L40" s="474"/>
      <c r="M40" s="474"/>
      <c r="N40" s="474"/>
      <c r="O40" s="474"/>
      <c r="P40" s="474"/>
      <c r="Q40" s="474"/>
      <c r="R40" s="474"/>
      <c r="S40" s="474"/>
      <c r="T40" s="474"/>
      <c r="U40" s="474"/>
      <c r="V40" s="474"/>
      <c r="W40" s="474"/>
      <c r="X40" s="474"/>
      <c r="Y40" s="474"/>
      <c r="Z40" s="474"/>
    </row>
    <row r="41" spans="1:30" ht="24.95" customHeight="1" x14ac:dyDescent="0.2">
      <c r="A41" s="20"/>
      <c r="B41" s="474"/>
      <c r="C41" s="474"/>
      <c r="D41" s="474"/>
      <c r="E41" s="474"/>
      <c r="F41" s="474"/>
      <c r="G41" s="674" t="s">
        <v>249</v>
      </c>
      <c r="H41" s="826"/>
      <c r="I41" s="826"/>
      <c r="J41" s="826"/>
      <c r="K41" s="826"/>
      <c r="L41" s="826"/>
      <c r="M41" s="826"/>
      <c r="N41" s="826"/>
      <c r="O41" s="826"/>
      <c r="P41" s="826"/>
      <c r="Q41" s="826"/>
      <c r="R41" s="826"/>
      <c r="S41" s="826"/>
      <c r="T41" s="826"/>
      <c r="U41" s="826"/>
      <c r="V41" s="852"/>
      <c r="W41" s="836"/>
      <c r="X41" s="837"/>
      <c r="Y41" s="838"/>
      <c r="Z41" s="474"/>
      <c r="AD41" s="6"/>
    </row>
    <row r="42" spans="1:30" ht="20.100000000000001" customHeight="1" x14ac:dyDescent="0.2">
      <c r="A42" s="20"/>
      <c r="B42" s="474"/>
      <c r="C42" s="474"/>
      <c r="D42" s="474"/>
      <c r="E42" s="474"/>
      <c r="F42" s="474"/>
      <c r="G42" s="474"/>
      <c r="H42" s="474"/>
      <c r="I42" s="474"/>
      <c r="J42" s="474"/>
      <c r="K42" s="474"/>
      <c r="L42" s="474"/>
      <c r="M42" s="474"/>
      <c r="N42" s="474"/>
      <c r="O42" s="474"/>
      <c r="P42" s="474"/>
      <c r="Q42" s="474"/>
      <c r="R42" s="474"/>
      <c r="S42" s="474"/>
      <c r="T42" s="474"/>
      <c r="U42" s="474"/>
      <c r="V42" s="474"/>
      <c r="W42" s="474"/>
      <c r="X42" s="474"/>
      <c r="Y42" s="474"/>
      <c r="Z42" s="474"/>
      <c r="AD42" s="6"/>
    </row>
    <row r="43" spans="1:30" ht="33.75" customHeight="1" x14ac:dyDescent="0.2">
      <c r="A43" s="20"/>
      <c r="B43" s="474"/>
      <c r="C43" s="474"/>
      <c r="D43" s="474"/>
      <c r="E43" s="853" t="s">
        <v>293</v>
      </c>
      <c r="F43" s="854"/>
      <c r="G43" s="854"/>
      <c r="H43" s="854"/>
      <c r="I43" s="854"/>
      <c r="J43" s="854"/>
      <c r="K43" s="854"/>
      <c r="L43" s="854"/>
      <c r="M43" s="854"/>
      <c r="N43" s="854"/>
      <c r="O43" s="854"/>
      <c r="P43" s="674" t="s">
        <v>419</v>
      </c>
      <c r="Q43" s="851"/>
      <c r="R43" s="851"/>
      <c r="S43" s="811" t="s">
        <v>154</v>
      </c>
      <c r="T43" s="812"/>
      <c r="U43" s="811" t="s">
        <v>424</v>
      </c>
      <c r="V43" s="812"/>
      <c r="W43" s="674" t="s">
        <v>248</v>
      </c>
      <c r="X43" s="851"/>
      <c r="Y43" s="851"/>
      <c r="Z43" s="474"/>
      <c r="AD43" s="6"/>
    </row>
    <row r="44" spans="1:30" ht="33" customHeight="1" x14ac:dyDescent="0.2">
      <c r="A44" s="367"/>
      <c r="B44" s="661" t="s">
        <v>328</v>
      </c>
      <c r="C44" s="827"/>
      <c r="D44" s="827"/>
      <c r="E44" s="820">
        <f>'1.NASLOVNICA'!J88</f>
        <v>0</v>
      </c>
      <c r="F44" s="841"/>
      <c r="G44" s="841"/>
      <c r="H44" s="841"/>
      <c r="I44" s="841"/>
      <c r="J44" s="841"/>
      <c r="K44" s="841"/>
      <c r="L44" s="841"/>
      <c r="M44" s="841"/>
      <c r="N44" s="841"/>
      <c r="O44" s="842"/>
      <c r="P44" s="831"/>
      <c r="Q44" s="832"/>
      <c r="R44" s="833"/>
      <c r="S44" s="809">
        <v>0</v>
      </c>
      <c r="T44" s="810"/>
      <c r="U44" s="809"/>
      <c r="V44" s="810"/>
      <c r="W44" s="834"/>
      <c r="X44" s="835"/>
      <c r="Y44" s="835"/>
      <c r="Z44" s="474" t="str">
        <f>IF($W$41='6a. Seznam dokazil '!$AH$3,IF('2. IZJAVA'!W44&gt;'6a. Seznam dokazil '!$AH$5,'6a. Seznam dokazil '!$AH$6,""),"")</f>
        <v/>
      </c>
      <c r="AD44" s="6"/>
    </row>
    <row r="45" spans="1:30" ht="33" customHeight="1" x14ac:dyDescent="0.2">
      <c r="A45" s="20"/>
      <c r="B45" s="661" t="s">
        <v>294</v>
      </c>
      <c r="C45" s="827"/>
      <c r="D45" s="827" t="s">
        <v>294</v>
      </c>
      <c r="E45" s="828"/>
      <c r="F45" s="829"/>
      <c r="G45" s="829"/>
      <c r="H45" s="829"/>
      <c r="I45" s="829"/>
      <c r="J45" s="829"/>
      <c r="K45" s="829"/>
      <c r="L45" s="829"/>
      <c r="M45" s="829"/>
      <c r="N45" s="829"/>
      <c r="O45" s="830"/>
      <c r="P45" s="831"/>
      <c r="Q45" s="832"/>
      <c r="R45" s="833"/>
      <c r="S45" s="809">
        <v>0</v>
      </c>
      <c r="T45" s="810"/>
      <c r="U45" s="809"/>
      <c r="V45" s="810"/>
      <c r="W45" s="834"/>
      <c r="X45" s="835"/>
      <c r="Y45" s="835"/>
      <c r="Z45" s="474" t="str">
        <f>IF($W$41='6a. Seznam dokazil '!$AH$3,IF('2. IZJAVA'!W45&gt;'6a. Seznam dokazil '!$AH$5,'6a. Seznam dokazil '!$AH$6,""),"")</f>
        <v/>
      </c>
      <c r="AD45" s="6"/>
    </row>
    <row r="46" spans="1:30" ht="33" customHeight="1" x14ac:dyDescent="0.2">
      <c r="A46" s="20"/>
      <c r="B46" s="661" t="s">
        <v>295</v>
      </c>
      <c r="C46" s="827"/>
      <c r="D46" s="827" t="s">
        <v>295</v>
      </c>
      <c r="E46" s="828"/>
      <c r="F46" s="829"/>
      <c r="G46" s="829"/>
      <c r="H46" s="829"/>
      <c r="I46" s="829"/>
      <c r="J46" s="829"/>
      <c r="K46" s="829"/>
      <c r="L46" s="829"/>
      <c r="M46" s="829"/>
      <c r="N46" s="829"/>
      <c r="O46" s="830"/>
      <c r="P46" s="831"/>
      <c r="Q46" s="832"/>
      <c r="R46" s="833"/>
      <c r="S46" s="809">
        <v>0</v>
      </c>
      <c r="T46" s="810"/>
      <c r="U46" s="813"/>
      <c r="V46" s="810"/>
      <c r="W46" s="834"/>
      <c r="X46" s="835"/>
      <c r="Y46" s="835"/>
      <c r="Z46" s="474" t="str">
        <f>IF($W$41='6a. Seznam dokazil '!$AH$3,IF('2. IZJAVA'!W46&gt;'6a. Seznam dokazil '!$AH$5,'6a. Seznam dokazil '!$AH$6,""),"")</f>
        <v/>
      </c>
      <c r="AD46" s="6"/>
    </row>
    <row r="47" spans="1:30" ht="33" customHeight="1" x14ac:dyDescent="0.2">
      <c r="A47" s="20"/>
      <c r="B47" s="661" t="s">
        <v>296</v>
      </c>
      <c r="C47" s="827"/>
      <c r="D47" s="827"/>
      <c r="E47" s="828"/>
      <c r="F47" s="829"/>
      <c r="G47" s="829"/>
      <c r="H47" s="829"/>
      <c r="I47" s="829"/>
      <c r="J47" s="829"/>
      <c r="K47" s="829"/>
      <c r="L47" s="829"/>
      <c r="M47" s="829"/>
      <c r="N47" s="829"/>
      <c r="O47" s="830"/>
      <c r="P47" s="831"/>
      <c r="Q47" s="832"/>
      <c r="R47" s="833"/>
      <c r="S47" s="809">
        <v>0</v>
      </c>
      <c r="T47" s="810"/>
      <c r="U47" s="813"/>
      <c r="V47" s="810"/>
      <c r="W47" s="834"/>
      <c r="X47" s="835"/>
      <c r="Y47" s="835"/>
      <c r="Z47" s="474" t="str">
        <f>IF($W$41='6a. Seznam dokazil '!$AH$3,IF('2. IZJAVA'!W47&gt;'6a. Seznam dokazil '!$AH$5,'6a. Seznam dokazil '!$AH$6,""),"")</f>
        <v/>
      </c>
      <c r="AD47" s="6"/>
    </row>
    <row r="48" spans="1:30" ht="33" customHeight="1" x14ac:dyDescent="0.2">
      <c r="A48" s="368"/>
      <c r="B48" s="661" t="s">
        <v>297</v>
      </c>
      <c r="C48" s="827"/>
      <c r="D48" s="827"/>
      <c r="E48" s="828"/>
      <c r="F48" s="829"/>
      <c r="G48" s="829"/>
      <c r="H48" s="829"/>
      <c r="I48" s="829"/>
      <c r="J48" s="829"/>
      <c r="K48" s="829"/>
      <c r="L48" s="829"/>
      <c r="M48" s="829"/>
      <c r="N48" s="829"/>
      <c r="O48" s="830"/>
      <c r="P48" s="831"/>
      <c r="Q48" s="832"/>
      <c r="R48" s="833"/>
      <c r="S48" s="809"/>
      <c r="T48" s="810"/>
      <c r="U48" s="809"/>
      <c r="V48" s="810"/>
      <c r="W48" s="834"/>
      <c r="X48" s="835"/>
      <c r="Y48" s="835"/>
      <c r="Z48" s="474" t="str">
        <f>IF($W$41='6a. Seznam dokazil '!$AH$3,IF('2. IZJAVA'!W48&gt;'6a. Seznam dokazil '!$AH$5,'6a. Seznam dokazil '!$AH$6,""),"")</f>
        <v/>
      </c>
      <c r="AD48" s="6"/>
    </row>
    <row r="49" spans="1:30" ht="33" customHeight="1" x14ac:dyDescent="0.2">
      <c r="A49" s="20"/>
      <c r="B49" s="661" t="s">
        <v>298</v>
      </c>
      <c r="C49" s="827"/>
      <c r="D49" s="827"/>
      <c r="E49" s="828"/>
      <c r="F49" s="829"/>
      <c r="G49" s="829"/>
      <c r="H49" s="829"/>
      <c r="I49" s="829"/>
      <c r="J49" s="829"/>
      <c r="K49" s="829"/>
      <c r="L49" s="829"/>
      <c r="M49" s="829"/>
      <c r="N49" s="829"/>
      <c r="O49" s="830"/>
      <c r="P49" s="831"/>
      <c r="Q49" s="832"/>
      <c r="R49" s="833"/>
      <c r="S49" s="809"/>
      <c r="T49" s="810"/>
      <c r="U49" s="809"/>
      <c r="V49" s="810"/>
      <c r="W49" s="834"/>
      <c r="X49" s="835"/>
      <c r="Y49" s="835"/>
      <c r="Z49" s="474" t="str">
        <f>IF($W$41='6a. Seznam dokazil '!$AH$3,IF('2. IZJAVA'!W49&gt;'6a. Seznam dokazil '!$AH$5,'6a. Seznam dokazil '!$AH$6,""),"")</f>
        <v/>
      </c>
      <c r="AD49" s="6"/>
    </row>
    <row r="50" spans="1:30" ht="33" customHeight="1" x14ac:dyDescent="0.2">
      <c r="A50" s="20"/>
      <c r="B50" s="661" t="s">
        <v>299</v>
      </c>
      <c r="C50" s="827"/>
      <c r="D50" s="827" t="s">
        <v>299</v>
      </c>
      <c r="E50" s="828"/>
      <c r="F50" s="829"/>
      <c r="G50" s="829"/>
      <c r="H50" s="829"/>
      <c r="I50" s="829"/>
      <c r="J50" s="829"/>
      <c r="K50" s="829"/>
      <c r="L50" s="829"/>
      <c r="M50" s="829"/>
      <c r="N50" s="829"/>
      <c r="O50" s="830"/>
      <c r="P50" s="831"/>
      <c r="Q50" s="832"/>
      <c r="R50" s="833"/>
      <c r="S50" s="809"/>
      <c r="T50" s="810"/>
      <c r="U50" s="809"/>
      <c r="V50" s="810"/>
      <c r="W50" s="834"/>
      <c r="X50" s="835"/>
      <c r="Y50" s="835"/>
      <c r="Z50" s="474" t="str">
        <f>IF($W$41='6a. Seznam dokazil '!$AH$3,IF('2. IZJAVA'!W50&gt;'6a. Seznam dokazil '!$AH$5,'6a. Seznam dokazil '!$AH$6,""),"")</f>
        <v/>
      </c>
      <c r="AD50" s="6"/>
    </row>
    <row r="51" spans="1:30" ht="33" customHeight="1" x14ac:dyDescent="0.2">
      <c r="A51" s="20"/>
      <c r="B51" s="661" t="s">
        <v>300</v>
      </c>
      <c r="C51" s="827"/>
      <c r="D51" s="827" t="s">
        <v>300</v>
      </c>
      <c r="E51" s="828"/>
      <c r="F51" s="829"/>
      <c r="G51" s="829"/>
      <c r="H51" s="829"/>
      <c r="I51" s="829"/>
      <c r="J51" s="829"/>
      <c r="K51" s="829"/>
      <c r="L51" s="829"/>
      <c r="M51" s="829"/>
      <c r="N51" s="829"/>
      <c r="O51" s="830"/>
      <c r="P51" s="831"/>
      <c r="Q51" s="832"/>
      <c r="R51" s="833"/>
      <c r="S51" s="809"/>
      <c r="T51" s="810"/>
      <c r="U51" s="809"/>
      <c r="V51" s="810"/>
      <c r="W51" s="834"/>
      <c r="X51" s="835"/>
      <c r="Y51" s="835"/>
      <c r="Z51" s="474" t="str">
        <f>IF($W$41='6a. Seznam dokazil '!$AH$3,IF('2. IZJAVA'!W51&gt;'6a. Seznam dokazil '!$AH$5,'6a. Seznam dokazil '!$AH$6,""),"")</f>
        <v/>
      </c>
      <c r="AD51" s="6"/>
    </row>
    <row r="52" spans="1:30" ht="33" customHeight="1" x14ac:dyDescent="0.2">
      <c r="A52" s="20"/>
      <c r="B52" s="661" t="s">
        <v>301</v>
      </c>
      <c r="C52" s="827"/>
      <c r="D52" s="827" t="s">
        <v>301</v>
      </c>
      <c r="E52" s="828"/>
      <c r="F52" s="829"/>
      <c r="G52" s="829"/>
      <c r="H52" s="829"/>
      <c r="I52" s="829"/>
      <c r="J52" s="829"/>
      <c r="K52" s="829"/>
      <c r="L52" s="829"/>
      <c r="M52" s="829"/>
      <c r="N52" s="829"/>
      <c r="O52" s="830"/>
      <c r="P52" s="831"/>
      <c r="Q52" s="832"/>
      <c r="R52" s="833"/>
      <c r="S52" s="809"/>
      <c r="T52" s="810"/>
      <c r="U52" s="809"/>
      <c r="V52" s="810"/>
      <c r="W52" s="834"/>
      <c r="X52" s="835"/>
      <c r="Y52" s="835"/>
      <c r="Z52" s="474" t="str">
        <f>IF($W$41='6a. Seznam dokazil '!$AH$3,IF('2. IZJAVA'!W52&gt;'6a. Seznam dokazil '!$AH$5,'6a. Seznam dokazil '!$AH$6,""),"")</f>
        <v/>
      </c>
      <c r="AD52" s="6"/>
    </row>
    <row r="53" spans="1:30" ht="33" customHeight="1" x14ac:dyDescent="0.2">
      <c r="A53" s="20"/>
      <c r="B53" s="661" t="s">
        <v>302</v>
      </c>
      <c r="C53" s="827"/>
      <c r="D53" s="827" t="s">
        <v>302</v>
      </c>
      <c r="E53" s="828"/>
      <c r="F53" s="829"/>
      <c r="G53" s="829"/>
      <c r="H53" s="829"/>
      <c r="I53" s="829"/>
      <c r="J53" s="829"/>
      <c r="K53" s="829"/>
      <c r="L53" s="829"/>
      <c r="M53" s="829"/>
      <c r="N53" s="829"/>
      <c r="O53" s="830"/>
      <c r="P53" s="831"/>
      <c r="Q53" s="832"/>
      <c r="R53" s="833"/>
      <c r="S53" s="809"/>
      <c r="T53" s="810"/>
      <c r="U53" s="809"/>
      <c r="V53" s="810"/>
      <c r="W53" s="834"/>
      <c r="X53" s="835"/>
      <c r="Y53" s="835"/>
      <c r="Z53" s="474" t="str">
        <f>IF($W$41='6a. Seznam dokazil '!$AH$3,IF('2. IZJAVA'!W53&gt;'6a. Seznam dokazil '!$AH$5,'6a. Seznam dokazil '!$AH$6,""),"")</f>
        <v/>
      </c>
      <c r="AD53" s="6"/>
    </row>
    <row r="54" spans="1:30" ht="33" customHeight="1" x14ac:dyDescent="0.2">
      <c r="A54" s="20"/>
      <c r="B54" s="661" t="s">
        <v>303</v>
      </c>
      <c r="C54" s="827"/>
      <c r="D54" s="827" t="s">
        <v>303</v>
      </c>
      <c r="E54" s="828"/>
      <c r="F54" s="829"/>
      <c r="G54" s="829"/>
      <c r="H54" s="829"/>
      <c r="I54" s="829"/>
      <c r="J54" s="829"/>
      <c r="K54" s="829"/>
      <c r="L54" s="829"/>
      <c r="M54" s="829"/>
      <c r="N54" s="829"/>
      <c r="O54" s="830"/>
      <c r="P54" s="831"/>
      <c r="Q54" s="832"/>
      <c r="R54" s="833"/>
      <c r="S54" s="809"/>
      <c r="T54" s="810"/>
      <c r="U54" s="809"/>
      <c r="V54" s="810"/>
      <c r="W54" s="834"/>
      <c r="X54" s="835"/>
      <c r="Y54" s="835"/>
      <c r="Z54" s="474" t="str">
        <f>IF($W$41='6a. Seznam dokazil '!$AH$3,IF('2. IZJAVA'!W54&gt;'6a. Seznam dokazil '!$AH$5,'6a. Seznam dokazil '!$AH$6,""),"")</f>
        <v/>
      </c>
      <c r="AD54" s="6"/>
    </row>
    <row r="55" spans="1:30" ht="33" customHeight="1" x14ac:dyDescent="0.2">
      <c r="A55" s="20"/>
      <c r="B55" s="661" t="s">
        <v>304</v>
      </c>
      <c r="C55" s="827"/>
      <c r="D55" s="827" t="s">
        <v>304</v>
      </c>
      <c r="E55" s="828"/>
      <c r="F55" s="829"/>
      <c r="G55" s="829"/>
      <c r="H55" s="829"/>
      <c r="I55" s="829"/>
      <c r="J55" s="829"/>
      <c r="K55" s="829"/>
      <c r="L55" s="829"/>
      <c r="M55" s="829"/>
      <c r="N55" s="829"/>
      <c r="O55" s="830"/>
      <c r="P55" s="831"/>
      <c r="Q55" s="832"/>
      <c r="R55" s="833"/>
      <c r="S55" s="809"/>
      <c r="T55" s="810"/>
      <c r="U55" s="809"/>
      <c r="V55" s="810"/>
      <c r="W55" s="834"/>
      <c r="X55" s="835"/>
      <c r="Y55" s="835"/>
      <c r="Z55" s="474" t="str">
        <f>IF($W$41='6a. Seznam dokazil '!$AH$3,IF('2. IZJAVA'!W55&gt;'6a. Seznam dokazil '!$AH$5,'6a. Seznam dokazil '!$AH$6,""),"")</f>
        <v/>
      </c>
      <c r="AD55" s="6"/>
    </row>
    <row r="56" spans="1:30" ht="33" customHeight="1" x14ac:dyDescent="0.2">
      <c r="A56" s="20"/>
      <c r="B56" s="661" t="s">
        <v>305</v>
      </c>
      <c r="C56" s="827"/>
      <c r="D56" s="827" t="s">
        <v>305</v>
      </c>
      <c r="E56" s="828"/>
      <c r="F56" s="829"/>
      <c r="G56" s="829"/>
      <c r="H56" s="829"/>
      <c r="I56" s="829"/>
      <c r="J56" s="829"/>
      <c r="K56" s="829"/>
      <c r="L56" s="829"/>
      <c r="M56" s="829"/>
      <c r="N56" s="829"/>
      <c r="O56" s="830"/>
      <c r="P56" s="831"/>
      <c r="Q56" s="832"/>
      <c r="R56" s="833"/>
      <c r="S56" s="809"/>
      <c r="T56" s="810"/>
      <c r="U56" s="809"/>
      <c r="V56" s="810"/>
      <c r="W56" s="834"/>
      <c r="X56" s="835"/>
      <c r="Y56" s="835"/>
      <c r="Z56" s="474" t="str">
        <f>IF($W$41='6a. Seznam dokazil '!$AH$3,IF('2. IZJAVA'!W56&gt;'6a. Seznam dokazil '!$AH$5,'6a. Seznam dokazil '!$AH$6,""),"")</f>
        <v/>
      </c>
      <c r="AD56" s="6"/>
    </row>
    <row r="57" spans="1:30" ht="33" customHeight="1" x14ac:dyDescent="0.2">
      <c r="A57" s="20"/>
      <c r="B57" s="661" t="s">
        <v>306</v>
      </c>
      <c r="C57" s="827"/>
      <c r="D57" s="827" t="s">
        <v>306</v>
      </c>
      <c r="E57" s="828"/>
      <c r="F57" s="829"/>
      <c r="G57" s="829"/>
      <c r="H57" s="829"/>
      <c r="I57" s="829"/>
      <c r="J57" s="829"/>
      <c r="K57" s="829"/>
      <c r="L57" s="829"/>
      <c r="M57" s="829"/>
      <c r="N57" s="829"/>
      <c r="O57" s="830"/>
      <c r="P57" s="831"/>
      <c r="Q57" s="832"/>
      <c r="R57" s="833"/>
      <c r="S57" s="809"/>
      <c r="T57" s="810"/>
      <c r="U57" s="809"/>
      <c r="V57" s="810"/>
      <c r="W57" s="834"/>
      <c r="X57" s="835"/>
      <c r="Y57" s="835"/>
      <c r="Z57" s="474" t="str">
        <f>IF($W$41='6a. Seznam dokazil '!$AH$3,IF('2. IZJAVA'!W57&gt;'6a. Seznam dokazil '!$AH$5,'6a. Seznam dokazil '!$AH$6,""),"")</f>
        <v/>
      </c>
      <c r="AD57" s="6"/>
    </row>
    <row r="58" spans="1:30" ht="33" customHeight="1" x14ac:dyDescent="0.2">
      <c r="A58" s="20"/>
      <c r="B58" s="661" t="s">
        <v>307</v>
      </c>
      <c r="C58" s="827"/>
      <c r="D58" s="827" t="s">
        <v>307</v>
      </c>
      <c r="E58" s="828"/>
      <c r="F58" s="829"/>
      <c r="G58" s="829"/>
      <c r="H58" s="829"/>
      <c r="I58" s="829"/>
      <c r="J58" s="829"/>
      <c r="K58" s="829"/>
      <c r="L58" s="829"/>
      <c r="M58" s="829"/>
      <c r="N58" s="829"/>
      <c r="O58" s="830"/>
      <c r="P58" s="831"/>
      <c r="Q58" s="832"/>
      <c r="R58" s="833"/>
      <c r="S58" s="809"/>
      <c r="T58" s="810"/>
      <c r="U58" s="809"/>
      <c r="V58" s="810"/>
      <c r="W58" s="834"/>
      <c r="X58" s="835"/>
      <c r="Y58" s="835"/>
      <c r="Z58" s="474" t="str">
        <f>IF($W$41='6a. Seznam dokazil '!$AH$3,IF('2. IZJAVA'!W58&gt;'6a. Seznam dokazil '!$AH$5,'6a. Seznam dokazil '!$AH$6,""),"")</f>
        <v/>
      </c>
      <c r="AD58" s="6"/>
    </row>
    <row r="59" spans="1:30" ht="33" customHeight="1" x14ac:dyDescent="0.2">
      <c r="A59" s="20"/>
      <c r="B59" s="661" t="s">
        <v>308</v>
      </c>
      <c r="C59" s="827"/>
      <c r="D59" s="827" t="s">
        <v>308</v>
      </c>
      <c r="E59" s="828"/>
      <c r="F59" s="829"/>
      <c r="G59" s="829"/>
      <c r="H59" s="829"/>
      <c r="I59" s="829"/>
      <c r="J59" s="829"/>
      <c r="K59" s="829"/>
      <c r="L59" s="829"/>
      <c r="M59" s="829"/>
      <c r="N59" s="829"/>
      <c r="O59" s="830"/>
      <c r="P59" s="831"/>
      <c r="Q59" s="832"/>
      <c r="R59" s="833"/>
      <c r="S59" s="809"/>
      <c r="T59" s="810"/>
      <c r="U59" s="809"/>
      <c r="V59" s="810"/>
      <c r="W59" s="834"/>
      <c r="X59" s="835"/>
      <c r="Y59" s="835"/>
      <c r="Z59" s="474" t="str">
        <f>IF($W$41='6a. Seznam dokazil '!$AH$3,IF('2. IZJAVA'!W59&gt;'6a. Seznam dokazil '!$AH$5,'6a. Seznam dokazil '!$AH$6,""),"")</f>
        <v/>
      </c>
      <c r="AD59" s="6"/>
    </row>
    <row r="60" spans="1:30" ht="15" customHeight="1" x14ac:dyDescent="0.2">
      <c r="A60" s="294"/>
      <c r="B60" s="474"/>
      <c r="C60" s="474"/>
      <c r="D60" s="474"/>
      <c r="E60" s="474"/>
      <c r="F60" s="474"/>
      <c r="G60" s="474"/>
      <c r="H60" s="474"/>
      <c r="I60" s="474"/>
      <c r="J60" s="474"/>
      <c r="K60" s="474"/>
      <c r="L60" s="474"/>
      <c r="M60" s="474"/>
      <c r="N60" s="474"/>
      <c r="O60" s="474"/>
      <c r="P60" s="474"/>
      <c r="Q60" s="474"/>
      <c r="R60" s="474"/>
      <c r="S60" s="474"/>
      <c r="T60" s="474"/>
      <c r="U60" s="474"/>
      <c r="V60" s="474"/>
      <c r="W60" s="474"/>
      <c r="X60" s="474"/>
      <c r="Y60" s="474"/>
      <c r="Z60" s="474"/>
      <c r="AD60" s="6"/>
    </row>
    <row r="61" spans="1:30" s="42" customFormat="1" ht="25.35" customHeight="1" x14ac:dyDescent="0.2">
      <c r="A61" s="366"/>
      <c r="B61" s="670" t="s">
        <v>75</v>
      </c>
      <c r="C61" s="671"/>
      <c r="D61" s="671"/>
      <c r="E61" s="671"/>
      <c r="F61" s="671"/>
      <c r="G61" s="671"/>
      <c r="H61" s="671"/>
      <c r="I61" s="671"/>
      <c r="J61" s="671"/>
      <c r="K61" s="671"/>
      <c r="L61" s="671"/>
      <c r="M61" s="671"/>
      <c r="N61" s="671"/>
      <c r="O61" s="671"/>
      <c r="P61" s="671"/>
      <c r="Q61" s="671"/>
      <c r="R61" s="671"/>
      <c r="S61" s="671"/>
      <c r="T61" s="671"/>
      <c r="U61" s="671"/>
      <c r="V61" s="671"/>
      <c r="W61" s="671"/>
      <c r="X61" s="671"/>
      <c r="Y61" s="671"/>
      <c r="Z61" s="362"/>
    </row>
    <row r="62" spans="1:30" s="3" customFormat="1" ht="15" customHeight="1" x14ac:dyDescent="0.2">
      <c r="A62" s="44"/>
      <c r="B62" s="474"/>
      <c r="C62" s="474"/>
      <c r="D62" s="474"/>
      <c r="E62" s="474"/>
      <c r="F62" s="474"/>
      <c r="G62" s="474"/>
      <c r="H62" s="474"/>
      <c r="I62" s="474"/>
      <c r="J62" s="474"/>
      <c r="K62" s="474"/>
      <c r="L62" s="474"/>
      <c r="M62" s="474"/>
      <c r="N62" s="474"/>
      <c r="O62" s="474"/>
      <c r="P62" s="474"/>
      <c r="Q62" s="474"/>
      <c r="R62" s="474"/>
      <c r="S62" s="474"/>
      <c r="T62" s="474"/>
      <c r="U62" s="474"/>
      <c r="V62" s="474"/>
      <c r="W62" s="474"/>
      <c r="X62" s="474"/>
      <c r="Y62" s="474"/>
      <c r="Z62" s="474"/>
    </row>
    <row r="63" spans="1:30" s="3" customFormat="1" ht="33" customHeight="1" x14ac:dyDescent="0.2">
      <c r="A63" s="44"/>
      <c r="B63" s="674" t="s">
        <v>97</v>
      </c>
      <c r="C63" s="826"/>
      <c r="D63" s="826"/>
      <c r="E63" s="826"/>
      <c r="F63" s="826"/>
      <c r="G63" s="853" t="s">
        <v>76</v>
      </c>
      <c r="H63" s="855"/>
      <c r="I63" s="855"/>
      <c r="J63" s="855"/>
      <c r="K63" s="855"/>
      <c r="L63" s="855"/>
      <c r="M63" s="855"/>
      <c r="N63" s="855"/>
      <c r="O63" s="855"/>
      <c r="P63" s="855"/>
      <c r="Q63" s="855"/>
      <c r="R63" s="855"/>
      <c r="S63" s="855"/>
      <c r="T63" s="855"/>
      <c r="U63" s="855"/>
      <c r="V63" s="855"/>
      <c r="W63" s="855"/>
      <c r="X63" s="855"/>
      <c r="Y63" s="855"/>
      <c r="Z63" s="474"/>
    </row>
    <row r="64" spans="1:30" s="3" customFormat="1" ht="27" customHeight="1" x14ac:dyDescent="0.2">
      <c r="A64" s="44"/>
      <c r="B64" s="474"/>
      <c r="C64" s="474"/>
      <c r="D64" s="474"/>
      <c r="E64" s="836"/>
      <c r="F64" s="837"/>
      <c r="G64" s="856"/>
      <c r="H64" s="857"/>
      <c r="I64" s="857"/>
      <c r="J64" s="857"/>
      <c r="K64" s="857"/>
      <c r="L64" s="857"/>
      <c r="M64" s="857"/>
      <c r="N64" s="857"/>
      <c r="O64" s="858"/>
      <c r="P64" s="858"/>
      <c r="Q64" s="858"/>
      <c r="R64" s="858"/>
      <c r="S64" s="858"/>
      <c r="T64" s="858"/>
      <c r="U64" s="858"/>
      <c r="V64" s="858"/>
      <c r="W64" s="858"/>
      <c r="X64" s="858"/>
      <c r="Y64" s="859"/>
      <c r="Z64" s="474"/>
    </row>
    <row r="65" spans="1:30" s="3" customFormat="1" ht="27" customHeight="1" x14ac:dyDescent="0.2">
      <c r="A65" s="44"/>
      <c r="B65" s="474"/>
      <c r="C65" s="474"/>
      <c r="D65" s="474"/>
      <c r="E65" s="836"/>
      <c r="F65" s="837"/>
      <c r="G65" s="856"/>
      <c r="H65" s="857"/>
      <c r="I65" s="857"/>
      <c r="J65" s="857"/>
      <c r="K65" s="857"/>
      <c r="L65" s="857"/>
      <c r="M65" s="857"/>
      <c r="N65" s="857"/>
      <c r="O65" s="858"/>
      <c r="P65" s="858"/>
      <c r="Q65" s="858"/>
      <c r="R65" s="858"/>
      <c r="S65" s="858"/>
      <c r="T65" s="858"/>
      <c r="U65" s="858"/>
      <c r="V65" s="858"/>
      <c r="W65" s="858"/>
      <c r="X65" s="858"/>
      <c r="Y65" s="859"/>
      <c r="Z65" s="474"/>
    </row>
    <row r="66" spans="1:30" s="3" customFormat="1" ht="27" customHeight="1" x14ac:dyDescent="0.2">
      <c r="A66" s="44"/>
      <c r="B66" s="474"/>
      <c r="C66" s="474"/>
      <c r="D66" s="474"/>
      <c r="E66" s="836"/>
      <c r="F66" s="837"/>
      <c r="G66" s="856"/>
      <c r="H66" s="857"/>
      <c r="I66" s="857"/>
      <c r="J66" s="857"/>
      <c r="K66" s="857"/>
      <c r="L66" s="857"/>
      <c r="M66" s="857"/>
      <c r="N66" s="857"/>
      <c r="O66" s="858"/>
      <c r="P66" s="858"/>
      <c r="Q66" s="858"/>
      <c r="R66" s="858"/>
      <c r="S66" s="858"/>
      <c r="T66" s="858"/>
      <c r="U66" s="858"/>
      <c r="V66" s="858"/>
      <c r="W66" s="858"/>
      <c r="X66" s="858"/>
      <c r="Y66" s="859"/>
      <c r="Z66" s="474"/>
    </row>
    <row r="67" spans="1:30" s="3" customFormat="1" ht="27" customHeight="1" x14ac:dyDescent="0.2">
      <c r="A67" s="44"/>
      <c r="B67" s="474"/>
      <c r="C67" s="474"/>
      <c r="D67" s="474"/>
      <c r="E67" s="836"/>
      <c r="F67" s="837"/>
      <c r="G67" s="856"/>
      <c r="H67" s="857"/>
      <c r="I67" s="857"/>
      <c r="J67" s="857"/>
      <c r="K67" s="857"/>
      <c r="L67" s="857"/>
      <c r="M67" s="857"/>
      <c r="N67" s="857"/>
      <c r="O67" s="858"/>
      <c r="P67" s="858"/>
      <c r="Q67" s="858"/>
      <c r="R67" s="858"/>
      <c r="S67" s="858"/>
      <c r="T67" s="858"/>
      <c r="U67" s="858"/>
      <c r="V67" s="858"/>
      <c r="W67" s="858"/>
      <c r="X67" s="858"/>
      <c r="Y67" s="859"/>
      <c r="Z67" s="474"/>
    </row>
    <row r="68" spans="1:30" s="3" customFormat="1" ht="27" customHeight="1" x14ac:dyDescent="0.2">
      <c r="A68" s="44"/>
      <c r="B68" s="474"/>
      <c r="C68" s="474"/>
      <c r="D68" s="474"/>
      <c r="E68" s="836"/>
      <c r="F68" s="837"/>
      <c r="G68" s="856"/>
      <c r="H68" s="857"/>
      <c r="I68" s="857"/>
      <c r="J68" s="857"/>
      <c r="K68" s="857"/>
      <c r="L68" s="857"/>
      <c r="M68" s="857"/>
      <c r="N68" s="857"/>
      <c r="O68" s="858"/>
      <c r="P68" s="858"/>
      <c r="Q68" s="858"/>
      <c r="R68" s="858"/>
      <c r="S68" s="858"/>
      <c r="T68" s="858"/>
      <c r="U68" s="858"/>
      <c r="V68" s="858"/>
      <c r="W68" s="858"/>
      <c r="X68" s="858"/>
      <c r="Y68" s="859"/>
      <c r="Z68" s="474"/>
    </row>
    <row r="69" spans="1:30" s="3" customFormat="1" ht="27" customHeight="1" x14ac:dyDescent="0.2">
      <c r="A69" s="44"/>
      <c r="B69" s="474"/>
      <c r="C69" s="474"/>
      <c r="D69" s="474"/>
      <c r="E69" s="836"/>
      <c r="F69" s="837"/>
      <c r="G69" s="856"/>
      <c r="H69" s="857"/>
      <c r="I69" s="857"/>
      <c r="J69" s="857"/>
      <c r="K69" s="857"/>
      <c r="L69" s="857"/>
      <c r="M69" s="857"/>
      <c r="N69" s="857"/>
      <c r="O69" s="858"/>
      <c r="P69" s="858"/>
      <c r="Q69" s="858"/>
      <c r="R69" s="858"/>
      <c r="S69" s="858"/>
      <c r="T69" s="858"/>
      <c r="U69" s="858"/>
      <c r="V69" s="858"/>
      <c r="W69" s="858"/>
      <c r="X69" s="858"/>
      <c r="Y69" s="859"/>
      <c r="Z69" s="474"/>
    </row>
    <row r="70" spans="1:30" ht="15" customHeight="1" x14ac:dyDescent="0.2">
      <c r="A70" s="20"/>
      <c r="B70" s="474"/>
      <c r="C70" s="474"/>
      <c r="D70" s="474"/>
      <c r="E70" s="474"/>
      <c r="F70" s="474"/>
      <c r="G70" s="474"/>
      <c r="H70" s="474"/>
      <c r="I70" s="474"/>
      <c r="J70" s="474"/>
      <c r="K70" s="474"/>
      <c r="L70" s="474"/>
      <c r="M70" s="474"/>
      <c r="N70" s="474"/>
      <c r="O70" s="474"/>
      <c r="P70" s="474"/>
      <c r="Q70" s="474"/>
      <c r="R70" s="474"/>
      <c r="S70" s="474"/>
      <c r="T70" s="474"/>
      <c r="U70" s="474"/>
      <c r="V70" s="474"/>
      <c r="W70" s="474"/>
      <c r="X70" s="474"/>
      <c r="Y70" s="474"/>
      <c r="Z70" s="474"/>
      <c r="AD70" s="6"/>
    </row>
    <row r="71" spans="1:30" s="3" customFormat="1" ht="24.95" customHeight="1" x14ac:dyDescent="0.2">
      <c r="A71" s="44"/>
      <c r="B71" s="43"/>
      <c r="C71" s="43"/>
      <c r="D71" s="43"/>
      <c r="E71" s="43"/>
      <c r="F71" s="43"/>
      <c r="G71" s="2"/>
      <c r="H71" s="2"/>
      <c r="I71" s="2"/>
      <c r="J71" s="2"/>
      <c r="K71" s="2"/>
      <c r="L71" s="2"/>
      <c r="M71" s="2"/>
      <c r="N71" s="2"/>
      <c r="O71" s="2"/>
      <c r="P71" s="2"/>
      <c r="Q71" s="2"/>
      <c r="R71" s="2"/>
      <c r="S71" s="2"/>
      <c r="T71" s="2"/>
      <c r="U71" s="2"/>
      <c r="V71" s="2"/>
      <c r="W71" s="2"/>
      <c r="X71" s="2"/>
      <c r="Y71" s="2"/>
      <c r="Z71" s="44"/>
    </row>
  </sheetData>
  <sheetProtection password="CDC4" sheet="1" objects="1" scenarios="1"/>
  <mergeCells count="197">
    <mergeCell ref="W58:Y58"/>
    <mergeCell ref="E52:O52"/>
    <mergeCell ref="P52:R52"/>
    <mergeCell ref="E53:O53"/>
    <mergeCell ref="P53:R53"/>
    <mergeCell ref="E56:O56"/>
    <mergeCell ref="P56:R56"/>
    <mergeCell ref="U52:V52"/>
    <mergeCell ref="E57:O57"/>
    <mergeCell ref="P57:R57"/>
    <mergeCell ref="E58:O58"/>
    <mergeCell ref="P58:R58"/>
    <mergeCell ref="P54:R54"/>
    <mergeCell ref="E55:O55"/>
    <mergeCell ref="S52:T52"/>
    <mergeCell ref="S53:T53"/>
    <mergeCell ref="S54:T54"/>
    <mergeCell ref="S55:T55"/>
    <mergeCell ref="U53:V53"/>
    <mergeCell ref="E68:F68"/>
    <mergeCell ref="E69:F69"/>
    <mergeCell ref="E64:F64"/>
    <mergeCell ref="E65:F65"/>
    <mergeCell ref="E66:F66"/>
    <mergeCell ref="G68:Y68"/>
    <mergeCell ref="G69:Y69"/>
    <mergeCell ref="G64:Y64"/>
    <mergeCell ref="G66:Y66"/>
    <mergeCell ref="G67:Y67"/>
    <mergeCell ref="G65:Y65"/>
    <mergeCell ref="E67:F67"/>
    <mergeCell ref="G63:Y63"/>
    <mergeCell ref="W52:Y52"/>
    <mergeCell ref="W53:Y53"/>
    <mergeCell ref="W54:Y54"/>
    <mergeCell ref="W55:Y55"/>
    <mergeCell ref="W56:Y56"/>
    <mergeCell ref="W57:Y57"/>
    <mergeCell ref="E59:O59"/>
    <mergeCell ref="P59:R59"/>
    <mergeCell ref="P55:R55"/>
    <mergeCell ref="E54:O54"/>
    <mergeCell ref="U54:V54"/>
    <mergeCell ref="U55:V55"/>
    <mergeCell ref="U56:V56"/>
    <mergeCell ref="U57:V57"/>
    <mergeCell ref="U58:V58"/>
    <mergeCell ref="U59:V59"/>
    <mergeCell ref="S56:T56"/>
    <mergeCell ref="S57:T57"/>
    <mergeCell ref="S58:T58"/>
    <mergeCell ref="S59:T59"/>
    <mergeCell ref="B61:Y61"/>
    <mergeCell ref="B55:D55"/>
    <mergeCell ref="W59:Y59"/>
    <mergeCell ref="V36:Y36"/>
    <mergeCell ref="U49:V49"/>
    <mergeCell ref="U50:V50"/>
    <mergeCell ref="U51:V51"/>
    <mergeCell ref="B39:Y39"/>
    <mergeCell ref="W48:Y48"/>
    <mergeCell ref="N37:P37"/>
    <mergeCell ref="L37:M37"/>
    <mergeCell ref="J37:K37"/>
    <mergeCell ref="W49:Y49"/>
    <mergeCell ref="W50:Y50"/>
    <mergeCell ref="W51:Y51"/>
    <mergeCell ref="W44:Y44"/>
    <mergeCell ref="W45:Y45"/>
    <mergeCell ref="F36:I36"/>
    <mergeCell ref="W43:Y43"/>
    <mergeCell ref="G41:V41"/>
    <mergeCell ref="E43:O43"/>
    <mergeCell ref="P43:R43"/>
    <mergeCell ref="B50:D50"/>
    <mergeCell ref="B51:D51"/>
    <mergeCell ref="B8:X8"/>
    <mergeCell ref="B9:X9"/>
    <mergeCell ref="B10:X10"/>
    <mergeCell ref="D22:T22"/>
    <mergeCell ref="D23:T23"/>
    <mergeCell ref="B18:W18"/>
    <mergeCell ref="B14:H14"/>
    <mergeCell ref="J32:Q32"/>
    <mergeCell ref="J36:K36"/>
    <mergeCell ref="L36:M36"/>
    <mergeCell ref="B16:Y16"/>
    <mergeCell ref="J27:Y27"/>
    <mergeCell ref="B25:W25"/>
    <mergeCell ref="B27:E27"/>
    <mergeCell ref="B26:E26"/>
    <mergeCell ref="F26:I26"/>
    <mergeCell ref="J26:M26"/>
    <mergeCell ref="N26:Q26"/>
    <mergeCell ref="B33:E33"/>
    <mergeCell ref="B34:E34"/>
    <mergeCell ref="R33:U33"/>
    <mergeCell ref="V33:Y33"/>
    <mergeCell ref="J33:M33"/>
    <mergeCell ref="O33:Q33"/>
    <mergeCell ref="B35:E35"/>
    <mergeCell ref="B36:E36"/>
    <mergeCell ref="W46:Y46"/>
    <mergeCell ref="W47:Y47"/>
    <mergeCell ref="W41:Y41"/>
    <mergeCell ref="E50:O50"/>
    <mergeCell ref="P50:R50"/>
    <mergeCell ref="B47:D47"/>
    <mergeCell ref="E47:O47"/>
    <mergeCell ref="P47:R47"/>
    <mergeCell ref="N36:P36"/>
    <mergeCell ref="F35:I35"/>
    <mergeCell ref="J35:M35"/>
    <mergeCell ref="N35:Q35"/>
    <mergeCell ref="B37:E37"/>
    <mergeCell ref="F37:I37"/>
    <mergeCell ref="B48:D48"/>
    <mergeCell ref="E48:O48"/>
    <mergeCell ref="P48:R48"/>
    <mergeCell ref="B49:D49"/>
    <mergeCell ref="P46:R46"/>
    <mergeCell ref="B44:D44"/>
    <mergeCell ref="E44:O44"/>
    <mergeCell ref="P44:R44"/>
    <mergeCell ref="B31:E31"/>
    <mergeCell ref="F31:G31"/>
    <mergeCell ref="B32:E32"/>
    <mergeCell ref="F32:I32"/>
    <mergeCell ref="J31:Q31"/>
    <mergeCell ref="H31:I31"/>
    <mergeCell ref="B63:F63"/>
    <mergeCell ref="B59:D59"/>
    <mergeCell ref="R37:U37"/>
    <mergeCell ref="B58:D58"/>
    <mergeCell ref="B54:D54"/>
    <mergeCell ref="B56:D56"/>
    <mergeCell ref="B57:D57"/>
    <mergeCell ref="B52:D52"/>
    <mergeCell ref="B53:D53"/>
    <mergeCell ref="E51:O51"/>
    <mergeCell ref="P51:R51"/>
    <mergeCell ref="B46:D46"/>
    <mergeCell ref="E46:O46"/>
    <mergeCell ref="B45:D45"/>
    <mergeCell ref="E45:O45"/>
    <mergeCell ref="P45:R45"/>
    <mergeCell ref="E49:O49"/>
    <mergeCell ref="P49:R49"/>
    <mergeCell ref="B29:E29"/>
    <mergeCell ref="B28:E28"/>
    <mergeCell ref="F28:I28"/>
    <mergeCell ref="J28:M28"/>
    <mergeCell ref="N28:Q28"/>
    <mergeCell ref="R28:U28"/>
    <mergeCell ref="B30:E30"/>
    <mergeCell ref="F30:G30"/>
    <mergeCell ref="R29:U29"/>
    <mergeCell ref="R30:S30"/>
    <mergeCell ref="T30:U30"/>
    <mergeCell ref="J29:Q29"/>
    <mergeCell ref="G29:I29"/>
    <mergeCell ref="H30:I30"/>
    <mergeCell ref="P30:Q30"/>
    <mergeCell ref="R26:U26"/>
    <mergeCell ref="J30:K30"/>
    <mergeCell ref="L30:M30"/>
    <mergeCell ref="N30:O30"/>
    <mergeCell ref="R34:U34"/>
    <mergeCell ref="R31:Y31"/>
    <mergeCell ref="R32:Y32"/>
    <mergeCell ref="V26:Y26"/>
    <mergeCell ref="V30:W30"/>
    <mergeCell ref="J34:Q34"/>
    <mergeCell ref="G27:I27"/>
    <mergeCell ref="F33:I33"/>
    <mergeCell ref="X30:Y30"/>
    <mergeCell ref="G34:I34"/>
    <mergeCell ref="V34:Y34"/>
    <mergeCell ref="S48:T48"/>
    <mergeCell ref="S49:T49"/>
    <mergeCell ref="S50:T50"/>
    <mergeCell ref="S51:T51"/>
    <mergeCell ref="U43:V43"/>
    <mergeCell ref="U44:V44"/>
    <mergeCell ref="U45:V45"/>
    <mergeCell ref="U46:V46"/>
    <mergeCell ref="U47:V47"/>
    <mergeCell ref="U48:V48"/>
    <mergeCell ref="S43:T43"/>
    <mergeCell ref="S44:T44"/>
    <mergeCell ref="S45:T45"/>
    <mergeCell ref="S46:T46"/>
    <mergeCell ref="S47:T47"/>
    <mergeCell ref="V37:Y37"/>
    <mergeCell ref="R35:U35"/>
    <mergeCell ref="V35:Y35"/>
    <mergeCell ref="R36:U36"/>
  </mergeCells>
  <dataValidations count="1">
    <dataValidation type="list" allowBlank="1" showInputMessage="1" showErrorMessage="1" sqref="E71">
      <formula1>$AA$2:$AA$7</formula1>
    </dataValidation>
  </dataValidations>
  <printOptions horizontalCentered="1"/>
  <pageMargins left="0.74803149606299213" right="0.39370078740157483" top="0.59055118110236227" bottom="0.59055118110236227" header="0" footer="0"/>
  <pageSetup paperSize="9" scale="47" orientation="portrait" r:id="rId1"/>
  <headerFooter alignWithMargins="0">
    <oddHeader>&amp;LProgram Norveškega finančnega mehanizma 2009-2014 in Program Finančnega mehanizma EGP 2009-2014 
Vmesno poročilo projekta &amp;R&amp;F</oddHeader>
    <oddFooter>&amp;L&amp;A&amp;C&amp;P/&amp;N&amp;R&amp;D</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'6a. Seznam dokazil '!$AH$3:$AH$4</xm:f>
          </x14:formula1>
          <xm:sqref>W41:X42</xm:sqref>
        </x14:dataValidation>
        <x14:dataValidation type="list" allowBlank="1" showInputMessage="1" showErrorMessage="1">
          <x14:formula1>
            <xm:f>'6a. Seznam dokazil '!$AW$3:$AW$4</xm:f>
          </x14:formula1>
          <xm:sqref>P44:R59</xm:sqref>
        </x14:dataValidation>
        <x14:dataValidation type="list" allowBlank="1" showInputMessage="1" showErrorMessage="1">
          <x14:formula1>
            <xm:f>'6a. Seznam dokazil '!$AA$3:$AA$8</xm:f>
          </x14:formula1>
          <xm:sqref>E64:F69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pageSetUpPr fitToPage="1"/>
  </sheetPr>
  <dimension ref="B1:N330"/>
  <sheetViews>
    <sheetView showGridLines="0" view="pageBreakPreview" zoomScaleNormal="75" zoomScaleSheetLayoutView="100" workbookViewId="0">
      <selection activeCell="E1" sqref="E1"/>
    </sheetView>
  </sheetViews>
  <sheetFormatPr defaultRowHeight="12.75" x14ac:dyDescent="0.2"/>
  <cols>
    <col min="1" max="2" width="1.7109375" customWidth="1"/>
    <col min="3" max="3" width="31" customWidth="1"/>
    <col min="4" max="11" width="15.28515625" customWidth="1"/>
    <col min="12" max="13" width="1.7109375" customWidth="1"/>
    <col min="14" max="14" width="16.7109375" customWidth="1"/>
    <col min="257" max="258" width="1.7109375" customWidth="1"/>
    <col min="259" max="259" width="31" customWidth="1"/>
    <col min="260" max="267" width="15.28515625" customWidth="1"/>
    <col min="268" max="269" width="1.7109375" customWidth="1"/>
    <col min="270" max="270" width="16.7109375" customWidth="1"/>
    <col min="513" max="514" width="1.7109375" customWidth="1"/>
    <col min="515" max="515" width="31" customWidth="1"/>
    <col min="516" max="523" width="15.28515625" customWidth="1"/>
    <col min="524" max="525" width="1.7109375" customWidth="1"/>
    <col min="526" max="526" width="16.7109375" customWidth="1"/>
    <col min="769" max="770" width="1.7109375" customWidth="1"/>
    <col min="771" max="771" width="31" customWidth="1"/>
    <col min="772" max="779" width="15.28515625" customWidth="1"/>
    <col min="780" max="781" width="1.7109375" customWidth="1"/>
    <col min="782" max="782" width="16.7109375" customWidth="1"/>
    <col min="1025" max="1026" width="1.7109375" customWidth="1"/>
    <col min="1027" max="1027" width="31" customWidth="1"/>
    <col min="1028" max="1035" width="15.28515625" customWidth="1"/>
    <col min="1036" max="1037" width="1.7109375" customWidth="1"/>
    <col min="1038" max="1038" width="16.7109375" customWidth="1"/>
    <col min="1281" max="1282" width="1.7109375" customWidth="1"/>
    <col min="1283" max="1283" width="31" customWidth="1"/>
    <col min="1284" max="1291" width="15.28515625" customWidth="1"/>
    <col min="1292" max="1293" width="1.7109375" customWidth="1"/>
    <col min="1294" max="1294" width="16.7109375" customWidth="1"/>
    <col min="1537" max="1538" width="1.7109375" customWidth="1"/>
    <col min="1539" max="1539" width="31" customWidth="1"/>
    <col min="1540" max="1547" width="15.28515625" customWidth="1"/>
    <col min="1548" max="1549" width="1.7109375" customWidth="1"/>
    <col min="1550" max="1550" width="16.7109375" customWidth="1"/>
    <col min="1793" max="1794" width="1.7109375" customWidth="1"/>
    <col min="1795" max="1795" width="31" customWidth="1"/>
    <col min="1796" max="1803" width="15.28515625" customWidth="1"/>
    <col min="1804" max="1805" width="1.7109375" customWidth="1"/>
    <col min="1806" max="1806" width="16.7109375" customWidth="1"/>
    <col min="2049" max="2050" width="1.7109375" customWidth="1"/>
    <col min="2051" max="2051" width="31" customWidth="1"/>
    <col min="2052" max="2059" width="15.28515625" customWidth="1"/>
    <col min="2060" max="2061" width="1.7109375" customWidth="1"/>
    <col min="2062" max="2062" width="16.7109375" customWidth="1"/>
    <col min="2305" max="2306" width="1.7109375" customWidth="1"/>
    <col min="2307" max="2307" width="31" customWidth="1"/>
    <col min="2308" max="2315" width="15.28515625" customWidth="1"/>
    <col min="2316" max="2317" width="1.7109375" customWidth="1"/>
    <col min="2318" max="2318" width="16.7109375" customWidth="1"/>
    <col min="2561" max="2562" width="1.7109375" customWidth="1"/>
    <col min="2563" max="2563" width="31" customWidth="1"/>
    <col min="2564" max="2571" width="15.28515625" customWidth="1"/>
    <col min="2572" max="2573" width="1.7109375" customWidth="1"/>
    <col min="2574" max="2574" width="16.7109375" customWidth="1"/>
    <col min="2817" max="2818" width="1.7109375" customWidth="1"/>
    <col min="2819" max="2819" width="31" customWidth="1"/>
    <col min="2820" max="2827" width="15.28515625" customWidth="1"/>
    <col min="2828" max="2829" width="1.7109375" customWidth="1"/>
    <col min="2830" max="2830" width="16.7109375" customWidth="1"/>
    <col min="3073" max="3074" width="1.7109375" customWidth="1"/>
    <col min="3075" max="3075" width="31" customWidth="1"/>
    <col min="3076" max="3083" width="15.28515625" customWidth="1"/>
    <col min="3084" max="3085" width="1.7109375" customWidth="1"/>
    <col min="3086" max="3086" width="16.7109375" customWidth="1"/>
    <col min="3329" max="3330" width="1.7109375" customWidth="1"/>
    <col min="3331" max="3331" width="31" customWidth="1"/>
    <col min="3332" max="3339" width="15.28515625" customWidth="1"/>
    <col min="3340" max="3341" width="1.7109375" customWidth="1"/>
    <col min="3342" max="3342" width="16.7109375" customWidth="1"/>
    <col min="3585" max="3586" width="1.7109375" customWidth="1"/>
    <col min="3587" max="3587" width="31" customWidth="1"/>
    <col min="3588" max="3595" width="15.28515625" customWidth="1"/>
    <col min="3596" max="3597" width="1.7109375" customWidth="1"/>
    <col min="3598" max="3598" width="16.7109375" customWidth="1"/>
    <col min="3841" max="3842" width="1.7109375" customWidth="1"/>
    <col min="3843" max="3843" width="31" customWidth="1"/>
    <col min="3844" max="3851" width="15.28515625" customWidth="1"/>
    <col min="3852" max="3853" width="1.7109375" customWidth="1"/>
    <col min="3854" max="3854" width="16.7109375" customWidth="1"/>
    <col min="4097" max="4098" width="1.7109375" customWidth="1"/>
    <col min="4099" max="4099" width="31" customWidth="1"/>
    <col min="4100" max="4107" width="15.28515625" customWidth="1"/>
    <col min="4108" max="4109" width="1.7109375" customWidth="1"/>
    <col min="4110" max="4110" width="16.7109375" customWidth="1"/>
    <col min="4353" max="4354" width="1.7109375" customWidth="1"/>
    <col min="4355" max="4355" width="31" customWidth="1"/>
    <col min="4356" max="4363" width="15.28515625" customWidth="1"/>
    <col min="4364" max="4365" width="1.7109375" customWidth="1"/>
    <col min="4366" max="4366" width="16.7109375" customWidth="1"/>
    <col min="4609" max="4610" width="1.7109375" customWidth="1"/>
    <col min="4611" max="4611" width="31" customWidth="1"/>
    <col min="4612" max="4619" width="15.28515625" customWidth="1"/>
    <col min="4620" max="4621" width="1.7109375" customWidth="1"/>
    <col min="4622" max="4622" width="16.7109375" customWidth="1"/>
    <col min="4865" max="4866" width="1.7109375" customWidth="1"/>
    <col min="4867" max="4867" width="31" customWidth="1"/>
    <col min="4868" max="4875" width="15.28515625" customWidth="1"/>
    <col min="4876" max="4877" width="1.7109375" customWidth="1"/>
    <col min="4878" max="4878" width="16.7109375" customWidth="1"/>
    <col min="5121" max="5122" width="1.7109375" customWidth="1"/>
    <col min="5123" max="5123" width="31" customWidth="1"/>
    <col min="5124" max="5131" width="15.28515625" customWidth="1"/>
    <col min="5132" max="5133" width="1.7109375" customWidth="1"/>
    <col min="5134" max="5134" width="16.7109375" customWidth="1"/>
    <col min="5377" max="5378" width="1.7109375" customWidth="1"/>
    <col min="5379" max="5379" width="31" customWidth="1"/>
    <col min="5380" max="5387" width="15.28515625" customWidth="1"/>
    <col min="5388" max="5389" width="1.7109375" customWidth="1"/>
    <col min="5390" max="5390" width="16.7109375" customWidth="1"/>
    <col min="5633" max="5634" width="1.7109375" customWidth="1"/>
    <col min="5635" max="5635" width="31" customWidth="1"/>
    <col min="5636" max="5643" width="15.28515625" customWidth="1"/>
    <col min="5644" max="5645" width="1.7109375" customWidth="1"/>
    <col min="5646" max="5646" width="16.7109375" customWidth="1"/>
    <col min="5889" max="5890" width="1.7109375" customWidth="1"/>
    <col min="5891" max="5891" width="31" customWidth="1"/>
    <col min="5892" max="5899" width="15.28515625" customWidth="1"/>
    <col min="5900" max="5901" width="1.7109375" customWidth="1"/>
    <col min="5902" max="5902" width="16.7109375" customWidth="1"/>
    <col min="6145" max="6146" width="1.7109375" customWidth="1"/>
    <col min="6147" max="6147" width="31" customWidth="1"/>
    <col min="6148" max="6155" width="15.28515625" customWidth="1"/>
    <col min="6156" max="6157" width="1.7109375" customWidth="1"/>
    <col min="6158" max="6158" width="16.7109375" customWidth="1"/>
    <col min="6401" max="6402" width="1.7109375" customWidth="1"/>
    <col min="6403" max="6403" width="31" customWidth="1"/>
    <col min="6404" max="6411" width="15.28515625" customWidth="1"/>
    <col min="6412" max="6413" width="1.7109375" customWidth="1"/>
    <col min="6414" max="6414" width="16.7109375" customWidth="1"/>
    <col min="6657" max="6658" width="1.7109375" customWidth="1"/>
    <col min="6659" max="6659" width="31" customWidth="1"/>
    <col min="6660" max="6667" width="15.28515625" customWidth="1"/>
    <col min="6668" max="6669" width="1.7109375" customWidth="1"/>
    <col min="6670" max="6670" width="16.7109375" customWidth="1"/>
    <col min="6913" max="6914" width="1.7109375" customWidth="1"/>
    <col min="6915" max="6915" width="31" customWidth="1"/>
    <col min="6916" max="6923" width="15.28515625" customWidth="1"/>
    <col min="6924" max="6925" width="1.7109375" customWidth="1"/>
    <col min="6926" max="6926" width="16.7109375" customWidth="1"/>
    <col min="7169" max="7170" width="1.7109375" customWidth="1"/>
    <col min="7171" max="7171" width="31" customWidth="1"/>
    <col min="7172" max="7179" width="15.28515625" customWidth="1"/>
    <col min="7180" max="7181" width="1.7109375" customWidth="1"/>
    <col min="7182" max="7182" width="16.7109375" customWidth="1"/>
    <col min="7425" max="7426" width="1.7109375" customWidth="1"/>
    <col min="7427" max="7427" width="31" customWidth="1"/>
    <col min="7428" max="7435" width="15.28515625" customWidth="1"/>
    <col min="7436" max="7437" width="1.7109375" customWidth="1"/>
    <col min="7438" max="7438" width="16.7109375" customWidth="1"/>
    <col min="7681" max="7682" width="1.7109375" customWidth="1"/>
    <col min="7683" max="7683" width="31" customWidth="1"/>
    <col min="7684" max="7691" width="15.28515625" customWidth="1"/>
    <col min="7692" max="7693" width="1.7109375" customWidth="1"/>
    <col min="7694" max="7694" width="16.7109375" customWidth="1"/>
    <col min="7937" max="7938" width="1.7109375" customWidth="1"/>
    <col min="7939" max="7939" width="31" customWidth="1"/>
    <col min="7940" max="7947" width="15.28515625" customWidth="1"/>
    <col min="7948" max="7949" width="1.7109375" customWidth="1"/>
    <col min="7950" max="7950" width="16.7109375" customWidth="1"/>
    <col min="8193" max="8194" width="1.7109375" customWidth="1"/>
    <col min="8195" max="8195" width="31" customWidth="1"/>
    <col min="8196" max="8203" width="15.28515625" customWidth="1"/>
    <col min="8204" max="8205" width="1.7109375" customWidth="1"/>
    <col min="8206" max="8206" width="16.7109375" customWidth="1"/>
    <col min="8449" max="8450" width="1.7109375" customWidth="1"/>
    <col min="8451" max="8451" width="31" customWidth="1"/>
    <col min="8452" max="8459" width="15.28515625" customWidth="1"/>
    <col min="8460" max="8461" width="1.7109375" customWidth="1"/>
    <col min="8462" max="8462" width="16.7109375" customWidth="1"/>
    <col min="8705" max="8706" width="1.7109375" customWidth="1"/>
    <col min="8707" max="8707" width="31" customWidth="1"/>
    <col min="8708" max="8715" width="15.28515625" customWidth="1"/>
    <col min="8716" max="8717" width="1.7109375" customWidth="1"/>
    <col min="8718" max="8718" width="16.7109375" customWidth="1"/>
    <col min="8961" max="8962" width="1.7109375" customWidth="1"/>
    <col min="8963" max="8963" width="31" customWidth="1"/>
    <col min="8964" max="8971" width="15.28515625" customWidth="1"/>
    <col min="8972" max="8973" width="1.7109375" customWidth="1"/>
    <col min="8974" max="8974" width="16.7109375" customWidth="1"/>
    <col min="9217" max="9218" width="1.7109375" customWidth="1"/>
    <col min="9219" max="9219" width="31" customWidth="1"/>
    <col min="9220" max="9227" width="15.28515625" customWidth="1"/>
    <col min="9228" max="9229" width="1.7109375" customWidth="1"/>
    <col min="9230" max="9230" width="16.7109375" customWidth="1"/>
    <col min="9473" max="9474" width="1.7109375" customWidth="1"/>
    <col min="9475" max="9475" width="31" customWidth="1"/>
    <col min="9476" max="9483" width="15.28515625" customWidth="1"/>
    <col min="9484" max="9485" width="1.7109375" customWidth="1"/>
    <col min="9486" max="9486" width="16.7109375" customWidth="1"/>
    <col min="9729" max="9730" width="1.7109375" customWidth="1"/>
    <col min="9731" max="9731" width="31" customWidth="1"/>
    <col min="9732" max="9739" width="15.28515625" customWidth="1"/>
    <col min="9740" max="9741" width="1.7109375" customWidth="1"/>
    <col min="9742" max="9742" width="16.7109375" customWidth="1"/>
    <col min="9985" max="9986" width="1.7109375" customWidth="1"/>
    <col min="9987" max="9987" width="31" customWidth="1"/>
    <col min="9988" max="9995" width="15.28515625" customWidth="1"/>
    <col min="9996" max="9997" width="1.7109375" customWidth="1"/>
    <col min="9998" max="9998" width="16.7109375" customWidth="1"/>
    <col min="10241" max="10242" width="1.7109375" customWidth="1"/>
    <col min="10243" max="10243" width="31" customWidth="1"/>
    <col min="10244" max="10251" width="15.28515625" customWidth="1"/>
    <col min="10252" max="10253" width="1.7109375" customWidth="1"/>
    <col min="10254" max="10254" width="16.7109375" customWidth="1"/>
    <col min="10497" max="10498" width="1.7109375" customWidth="1"/>
    <col min="10499" max="10499" width="31" customWidth="1"/>
    <col min="10500" max="10507" width="15.28515625" customWidth="1"/>
    <col min="10508" max="10509" width="1.7109375" customWidth="1"/>
    <col min="10510" max="10510" width="16.7109375" customWidth="1"/>
    <col min="10753" max="10754" width="1.7109375" customWidth="1"/>
    <col min="10755" max="10755" width="31" customWidth="1"/>
    <col min="10756" max="10763" width="15.28515625" customWidth="1"/>
    <col min="10764" max="10765" width="1.7109375" customWidth="1"/>
    <col min="10766" max="10766" width="16.7109375" customWidth="1"/>
    <col min="11009" max="11010" width="1.7109375" customWidth="1"/>
    <col min="11011" max="11011" width="31" customWidth="1"/>
    <col min="11012" max="11019" width="15.28515625" customWidth="1"/>
    <col min="11020" max="11021" width="1.7109375" customWidth="1"/>
    <col min="11022" max="11022" width="16.7109375" customWidth="1"/>
    <col min="11265" max="11266" width="1.7109375" customWidth="1"/>
    <col min="11267" max="11267" width="31" customWidth="1"/>
    <col min="11268" max="11275" width="15.28515625" customWidth="1"/>
    <col min="11276" max="11277" width="1.7109375" customWidth="1"/>
    <col min="11278" max="11278" width="16.7109375" customWidth="1"/>
    <col min="11521" max="11522" width="1.7109375" customWidth="1"/>
    <col min="11523" max="11523" width="31" customWidth="1"/>
    <col min="11524" max="11531" width="15.28515625" customWidth="1"/>
    <col min="11532" max="11533" width="1.7109375" customWidth="1"/>
    <col min="11534" max="11534" width="16.7109375" customWidth="1"/>
    <col min="11777" max="11778" width="1.7109375" customWidth="1"/>
    <col min="11779" max="11779" width="31" customWidth="1"/>
    <col min="11780" max="11787" width="15.28515625" customWidth="1"/>
    <col min="11788" max="11789" width="1.7109375" customWidth="1"/>
    <col min="11790" max="11790" width="16.7109375" customWidth="1"/>
    <col min="12033" max="12034" width="1.7109375" customWidth="1"/>
    <col min="12035" max="12035" width="31" customWidth="1"/>
    <col min="12036" max="12043" width="15.28515625" customWidth="1"/>
    <col min="12044" max="12045" width="1.7109375" customWidth="1"/>
    <col min="12046" max="12046" width="16.7109375" customWidth="1"/>
    <col min="12289" max="12290" width="1.7109375" customWidth="1"/>
    <col min="12291" max="12291" width="31" customWidth="1"/>
    <col min="12292" max="12299" width="15.28515625" customWidth="1"/>
    <col min="12300" max="12301" width="1.7109375" customWidth="1"/>
    <col min="12302" max="12302" width="16.7109375" customWidth="1"/>
    <col min="12545" max="12546" width="1.7109375" customWidth="1"/>
    <col min="12547" max="12547" width="31" customWidth="1"/>
    <col min="12548" max="12555" width="15.28515625" customWidth="1"/>
    <col min="12556" max="12557" width="1.7109375" customWidth="1"/>
    <col min="12558" max="12558" width="16.7109375" customWidth="1"/>
    <col min="12801" max="12802" width="1.7109375" customWidth="1"/>
    <col min="12803" max="12803" width="31" customWidth="1"/>
    <col min="12804" max="12811" width="15.28515625" customWidth="1"/>
    <col min="12812" max="12813" width="1.7109375" customWidth="1"/>
    <col min="12814" max="12814" width="16.7109375" customWidth="1"/>
    <col min="13057" max="13058" width="1.7109375" customWidth="1"/>
    <col min="13059" max="13059" width="31" customWidth="1"/>
    <col min="13060" max="13067" width="15.28515625" customWidth="1"/>
    <col min="13068" max="13069" width="1.7109375" customWidth="1"/>
    <col min="13070" max="13070" width="16.7109375" customWidth="1"/>
    <col min="13313" max="13314" width="1.7109375" customWidth="1"/>
    <col min="13315" max="13315" width="31" customWidth="1"/>
    <col min="13316" max="13323" width="15.28515625" customWidth="1"/>
    <col min="13324" max="13325" width="1.7109375" customWidth="1"/>
    <col min="13326" max="13326" width="16.7109375" customWidth="1"/>
    <col min="13569" max="13570" width="1.7109375" customWidth="1"/>
    <col min="13571" max="13571" width="31" customWidth="1"/>
    <col min="13572" max="13579" width="15.28515625" customWidth="1"/>
    <col min="13580" max="13581" width="1.7109375" customWidth="1"/>
    <col min="13582" max="13582" width="16.7109375" customWidth="1"/>
    <col min="13825" max="13826" width="1.7109375" customWidth="1"/>
    <col min="13827" max="13827" width="31" customWidth="1"/>
    <col min="13828" max="13835" width="15.28515625" customWidth="1"/>
    <col min="13836" max="13837" width="1.7109375" customWidth="1"/>
    <col min="13838" max="13838" width="16.7109375" customWidth="1"/>
    <col min="14081" max="14082" width="1.7109375" customWidth="1"/>
    <col min="14083" max="14083" width="31" customWidth="1"/>
    <col min="14084" max="14091" width="15.28515625" customWidth="1"/>
    <col min="14092" max="14093" width="1.7109375" customWidth="1"/>
    <col min="14094" max="14094" width="16.7109375" customWidth="1"/>
    <col min="14337" max="14338" width="1.7109375" customWidth="1"/>
    <col min="14339" max="14339" width="31" customWidth="1"/>
    <col min="14340" max="14347" width="15.28515625" customWidth="1"/>
    <col min="14348" max="14349" width="1.7109375" customWidth="1"/>
    <col min="14350" max="14350" width="16.7109375" customWidth="1"/>
    <col min="14593" max="14594" width="1.7109375" customWidth="1"/>
    <col min="14595" max="14595" width="31" customWidth="1"/>
    <col min="14596" max="14603" width="15.28515625" customWidth="1"/>
    <col min="14604" max="14605" width="1.7109375" customWidth="1"/>
    <col min="14606" max="14606" width="16.7109375" customWidth="1"/>
    <col min="14849" max="14850" width="1.7109375" customWidth="1"/>
    <col min="14851" max="14851" width="31" customWidth="1"/>
    <col min="14852" max="14859" width="15.28515625" customWidth="1"/>
    <col min="14860" max="14861" width="1.7109375" customWidth="1"/>
    <col min="14862" max="14862" width="16.7109375" customWidth="1"/>
    <col min="15105" max="15106" width="1.7109375" customWidth="1"/>
    <col min="15107" max="15107" width="31" customWidth="1"/>
    <col min="15108" max="15115" width="15.28515625" customWidth="1"/>
    <col min="15116" max="15117" width="1.7109375" customWidth="1"/>
    <col min="15118" max="15118" width="16.7109375" customWidth="1"/>
    <col min="15361" max="15362" width="1.7109375" customWidth="1"/>
    <col min="15363" max="15363" width="31" customWidth="1"/>
    <col min="15364" max="15371" width="15.28515625" customWidth="1"/>
    <col min="15372" max="15373" width="1.7109375" customWidth="1"/>
    <col min="15374" max="15374" width="16.7109375" customWidth="1"/>
    <col min="15617" max="15618" width="1.7109375" customWidth="1"/>
    <col min="15619" max="15619" width="31" customWidth="1"/>
    <col min="15620" max="15627" width="15.28515625" customWidth="1"/>
    <col min="15628" max="15629" width="1.7109375" customWidth="1"/>
    <col min="15630" max="15630" width="16.7109375" customWidth="1"/>
    <col min="15873" max="15874" width="1.7109375" customWidth="1"/>
    <col min="15875" max="15875" width="31" customWidth="1"/>
    <col min="15876" max="15883" width="15.28515625" customWidth="1"/>
    <col min="15884" max="15885" width="1.7109375" customWidth="1"/>
    <col min="15886" max="15886" width="16.7109375" customWidth="1"/>
    <col min="16129" max="16130" width="1.7109375" customWidth="1"/>
    <col min="16131" max="16131" width="31" customWidth="1"/>
    <col min="16132" max="16139" width="15.28515625" customWidth="1"/>
    <col min="16140" max="16141" width="1.7109375" customWidth="1"/>
    <col min="16142" max="16142" width="16.7109375" customWidth="1"/>
  </cols>
  <sheetData>
    <row r="1" spans="2:14" ht="30" customHeight="1" x14ac:dyDescent="0.35">
      <c r="C1" s="575" t="s">
        <v>245</v>
      </c>
      <c r="D1" s="576"/>
      <c r="E1" s="576"/>
      <c r="F1" s="577"/>
    </row>
    <row r="2" spans="2:14" ht="39.75" customHeight="1" x14ac:dyDescent="0.35">
      <c r="C2" s="578" t="s">
        <v>390</v>
      </c>
      <c r="D2" s="577"/>
      <c r="E2" s="577"/>
      <c r="F2" s="577"/>
    </row>
    <row r="3" spans="2:14" ht="35.1" customHeight="1" x14ac:dyDescent="0.5">
      <c r="C3" s="579" t="s">
        <v>391</v>
      </c>
      <c r="D3" s="577"/>
      <c r="E3" s="577"/>
      <c r="F3" s="577"/>
    </row>
    <row r="4" spans="2:14" ht="30" customHeight="1" x14ac:dyDescent="0.4">
      <c r="C4" s="657" t="s">
        <v>423</v>
      </c>
      <c r="D4" s="577"/>
      <c r="E4" s="577"/>
      <c r="F4" s="577"/>
    </row>
    <row r="5" spans="2:14" ht="13.15" customHeight="1" thickBot="1" x14ac:dyDescent="0.3">
      <c r="C5" s="580"/>
      <c r="G5" s="581"/>
      <c r="H5" s="581"/>
      <c r="I5" s="581"/>
      <c r="J5" s="581"/>
    </row>
    <row r="6" spans="2:14" ht="18.600000000000001" customHeight="1" thickTop="1" x14ac:dyDescent="0.35">
      <c r="B6" s="507"/>
      <c r="C6" s="582" t="s">
        <v>392</v>
      </c>
      <c r="D6" s="508"/>
      <c r="E6" s="508"/>
      <c r="F6" s="508"/>
      <c r="G6" s="583"/>
      <c r="H6" s="583"/>
      <c r="I6" s="583"/>
      <c r="J6" s="583"/>
      <c r="K6" s="508"/>
      <c r="L6" s="509"/>
      <c r="M6" s="510"/>
      <c r="N6" s="584"/>
    </row>
    <row r="7" spans="2:14" ht="9.75" customHeight="1" x14ac:dyDescent="0.25">
      <c r="B7" s="511"/>
      <c r="C7" s="585"/>
      <c r="D7" s="510"/>
      <c r="E7" s="510"/>
      <c r="F7" s="510"/>
      <c r="G7" s="586"/>
      <c r="H7" s="586"/>
      <c r="I7" s="586"/>
      <c r="J7" s="586"/>
      <c r="K7" s="510"/>
      <c r="L7" s="512"/>
      <c r="M7" s="510"/>
    </row>
    <row r="8" spans="2:14" ht="15" x14ac:dyDescent="0.25">
      <c r="B8" s="511"/>
      <c r="C8" s="587" t="s">
        <v>101</v>
      </c>
      <c r="D8" s="882" t="s">
        <v>89</v>
      </c>
      <c r="E8" s="882"/>
      <c r="F8" s="882" t="s">
        <v>102</v>
      </c>
      <c r="G8" s="882"/>
      <c r="H8" s="586"/>
      <c r="I8" s="586"/>
      <c r="J8" s="586"/>
      <c r="K8" s="510"/>
      <c r="L8" s="512"/>
      <c r="M8" s="510"/>
    </row>
    <row r="9" spans="2:14" ht="20.100000000000001" customHeight="1" x14ac:dyDescent="0.25">
      <c r="B9" s="511"/>
      <c r="C9" s="588" t="s">
        <v>103</v>
      </c>
      <c r="D9" s="883">
        <f>D28+D47+D66+D85+D104+D123+D142+D161+D180+D199+D218+D237+D256+D275+D294+D313</f>
        <v>0</v>
      </c>
      <c r="E9" s="883"/>
      <c r="F9" s="891" t="e">
        <f>D9/D13</f>
        <v>#DIV/0!</v>
      </c>
      <c r="G9" s="892"/>
      <c r="H9" s="589"/>
      <c r="I9" s="586"/>
      <c r="J9" s="586"/>
      <c r="K9" s="510"/>
      <c r="L9" s="512"/>
      <c r="M9" s="510"/>
    </row>
    <row r="10" spans="2:14" ht="20.100000000000001" customHeight="1" x14ac:dyDescent="0.25">
      <c r="B10" s="511"/>
      <c r="C10" s="588" t="s">
        <v>104</v>
      </c>
      <c r="D10" s="860">
        <f>D29+D48+D67+D86+D105+D124+D143+D162+D181+D200+D219+D238+D257+D276+D295+D314</f>
        <v>0</v>
      </c>
      <c r="E10" s="893"/>
      <c r="F10" s="891" t="e">
        <f>D10/D13</f>
        <v>#DIV/0!</v>
      </c>
      <c r="G10" s="892"/>
      <c r="H10" s="882" t="s">
        <v>105</v>
      </c>
      <c r="I10" s="882"/>
      <c r="J10" s="586"/>
      <c r="K10" s="510"/>
      <c r="L10" s="512"/>
      <c r="M10" s="510"/>
    </row>
    <row r="11" spans="2:14" ht="20.100000000000001" customHeight="1" x14ac:dyDescent="0.25">
      <c r="B11" s="511"/>
      <c r="C11" s="588" t="s">
        <v>106</v>
      </c>
      <c r="D11" s="900">
        <f>D30+D49+D68+D87+D106+D125+D144+D163+D182+D201+D220+D239+D258+D277+D296+D315</f>
        <v>0</v>
      </c>
      <c r="E11" s="900"/>
      <c r="F11" s="884" t="e">
        <f>D11/D13</f>
        <v>#DIV/0!</v>
      </c>
      <c r="G11" s="885"/>
      <c r="H11" s="884" t="e">
        <f>D11/D10</f>
        <v>#DIV/0!</v>
      </c>
      <c r="I11" s="885"/>
      <c r="J11" s="586"/>
      <c r="K11" s="510"/>
      <c r="L11" s="512"/>
      <c r="M11" s="510"/>
    </row>
    <row r="12" spans="2:14" ht="20.100000000000001" customHeight="1" x14ac:dyDescent="0.25">
      <c r="B12" s="511"/>
      <c r="C12" s="588" t="s">
        <v>107</v>
      </c>
      <c r="D12" s="896">
        <f>D31+D50+D69+D88+D107+D126+D145+D164+D183+D202+D221+D240+D259+D278+D297+D316</f>
        <v>0</v>
      </c>
      <c r="E12" s="897"/>
      <c r="F12" s="884" t="e">
        <f>D12/D13</f>
        <v>#DIV/0!</v>
      </c>
      <c r="G12" s="885"/>
      <c r="H12" s="867" t="e">
        <f>D12/D10</f>
        <v>#DIV/0!</v>
      </c>
      <c r="I12" s="886"/>
      <c r="J12" s="586"/>
      <c r="K12" s="510"/>
      <c r="L12" s="512"/>
      <c r="M12" s="510"/>
    </row>
    <row r="13" spans="2:14" ht="30" x14ac:dyDescent="0.25">
      <c r="B13" s="511"/>
      <c r="C13" s="590" t="s">
        <v>393</v>
      </c>
      <c r="D13" s="883">
        <f>D9+D11+D12</f>
        <v>0</v>
      </c>
      <c r="E13" s="883"/>
      <c r="F13" s="862" t="e">
        <f>F9+F11+F12</f>
        <v>#DIV/0!</v>
      </c>
      <c r="G13" s="878"/>
      <c r="H13" s="586"/>
      <c r="I13" s="586"/>
      <c r="J13" s="586"/>
      <c r="K13" s="510"/>
      <c r="L13" s="512"/>
      <c r="M13" s="510"/>
    </row>
    <row r="14" spans="2:14" ht="15" customHeight="1" x14ac:dyDescent="0.2">
      <c r="B14" s="511"/>
      <c r="C14" s="898"/>
      <c r="D14" s="899"/>
      <c r="E14" s="899"/>
      <c r="F14" s="899"/>
      <c r="G14" s="899"/>
      <c r="H14" s="899"/>
      <c r="I14" s="899"/>
      <c r="J14" s="899"/>
      <c r="K14" s="899"/>
      <c r="L14" s="512"/>
      <c r="M14" s="510"/>
    </row>
    <row r="15" spans="2:14" ht="24.75" customHeight="1" x14ac:dyDescent="0.2">
      <c r="B15" s="511"/>
      <c r="C15" s="591" t="s">
        <v>108</v>
      </c>
      <c r="D15" s="879" t="s">
        <v>32</v>
      </c>
      <c r="E15" s="879" t="s">
        <v>109</v>
      </c>
      <c r="F15" s="880" t="s">
        <v>110</v>
      </c>
      <c r="G15" s="881"/>
      <c r="H15" s="879" t="s">
        <v>111</v>
      </c>
      <c r="I15" s="879"/>
      <c r="J15" s="879" t="s">
        <v>112</v>
      </c>
      <c r="K15" s="879" t="s">
        <v>113</v>
      </c>
      <c r="L15" s="512"/>
      <c r="M15" s="510"/>
    </row>
    <row r="16" spans="2:14" ht="24.75" customHeight="1" x14ac:dyDescent="0.2">
      <c r="B16" s="511"/>
      <c r="C16" s="592" t="s">
        <v>31</v>
      </c>
      <c r="D16" s="879"/>
      <c r="E16" s="879"/>
      <c r="F16" s="645" t="s">
        <v>114</v>
      </c>
      <c r="G16" s="645" t="s">
        <v>115</v>
      </c>
      <c r="H16" s="642" t="s">
        <v>116</v>
      </c>
      <c r="I16" s="655" t="s">
        <v>117</v>
      </c>
      <c r="J16" s="879"/>
      <c r="K16" s="879"/>
      <c r="L16" s="512"/>
      <c r="M16" s="510"/>
    </row>
    <row r="17" spans="2:14" ht="20.100000000000001" customHeight="1" x14ac:dyDescent="0.2">
      <c r="B17" s="511"/>
      <c r="C17" s="593" t="s">
        <v>98</v>
      </c>
      <c r="D17" s="656">
        <f t="shared" ref="D17:J22" si="0">D36+D55+D74+D93+D112+D131+D150+D169+D188+D207+D226+D245+D264+D283+D302+D321</f>
        <v>0</v>
      </c>
      <c r="E17" s="656">
        <f t="shared" si="0"/>
        <v>0</v>
      </c>
      <c r="F17" s="656">
        <f t="shared" si="0"/>
        <v>0</v>
      </c>
      <c r="G17" s="656">
        <f t="shared" si="0"/>
        <v>0</v>
      </c>
      <c r="H17" s="656">
        <f t="shared" si="0"/>
        <v>0</v>
      </c>
      <c r="I17" s="656">
        <f t="shared" si="0"/>
        <v>0</v>
      </c>
      <c r="J17" s="656">
        <f t="shared" si="0"/>
        <v>0</v>
      </c>
      <c r="K17" s="594">
        <f t="shared" ref="K17:K22" si="1">SUM(D17:J17)</f>
        <v>0</v>
      </c>
      <c r="L17" s="512"/>
      <c r="M17" s="510"/>
    </row>
    <row r="18" spans="2:14" ht="20.100000000000001" customHeight="1" x14ac:dyDescent="0.2">
      <c r="B18" s="511"/>
      <c r="C18" s="593" t="s">
        <v>118</v>
      </c>
      <c r="D18" s="656">
        <f t="shared" si="0"/>
        <v>0</v>
      </c>
      <c r="E18" s="656">
        <f t="shared" si="0"/>
        <v>0</v>
      </c>
      <c r="F18" s="656">
        <f t="shared" si="0"/>
        <v>0</v>
      </c>
      <c r="G18" s="656">
        <f t="shared" si="0"/>
        <v>0</v>
      </c>
      <c r="H18" s="656">
        <f t="shared" si="0"/>
        <v>0</v>
      </c>
      <c r="I18" s="656">
        <f t="shared" si="0"/>
        <v>0</v>
      </c>
      <c r="J18" s="656">
        <f t="shared" si="0"/>
        <v>0</v>
      </c>
      <c r="K18" s="594">
        <f t="shared" si="1"/>
        <v>0</v>
      </c>
      <c r="L18" s="512"/>
      <c r="M18" s="510"/>
    </row>
    <row r="19" spans="2:14" ht="20.100000000000001" customHeight="1" x14ac:dyDescent="0.2">
      <c r="B19" s="511"/>
      <c r="C19" s="593" t="s">
        <v>77</v>
      </c>
      <c r="D19" s="656">
        <f t="shared" si="0"/>
        <v>0</v>
      </c>
      <c r="E19" s="656">
        <f t="shared" si="0"/>
        <v>0</v>
      </c>
      <c r="F19" s="656">
        <f t="shared" si="0"/>
        <v>0</v>
      </c>
      <c r="G19" s="656">
        <f t="shared" si="0"/>
        <v>0</v>
      </c>
      <c r="H19" s="656">
        <f t="shared" si="0"/>
        <v>0</v>
      </c>
      <c r="I19" s="656">
        <f t="shared" si="0"/>
        <v>0</v>
      </c>
      <c r="J19" s="656">
        <f t="shared" si="0"/>
        <v>0</v>
      </c>
      <c r="K19" s="594">
        <f t="shared" si="1"/>
        <v>0</v>
      </c>
      <c r="L19" s="512"/>
      <c r="M19" s="510"/>
    </row>
    <row r="20" spans="2:14" ht="20.100000000000001" customHeight="1" x14ac:dyDescent="0.2">
      <c r="B20" s="511"/>
      <c r="C20" s="593" t="s">
        <v>78</v>
      </c>
      <c r="D20" s="656">
        <f t="shared" si="0"/>
        <v>0</v>
      </c>
      <c r="E20" s="656">
        <f t="shared" si="0"/>
        <v>0</v>
      </c>
      <c r="F20" s="656">
        <f t="shared" si="0"/>
        <v>0</v>
      </c>
      <c r="G20" s="656">
        <f t="shared" si="0"/>
        <v>0</v>
      </c>
      <c r="H20" s="656">
        <f t="shared" si="0"/>
        <v>0</v>
      </c>
      <c r="I20" s="656">
        <f t="shared" si="0"/>
        <v>0</v>
      </c>
      <c r="J20" s="656">
        <f t="shared" si="0"/>
        <v>0</v>
      </c>
      <c r="K20" s="594">
        <f t="shared" si="1"/>
        <v>0</v>
      </c>
      <c r="L20" s="512"/>
      <c r="M20" s="510"/>
    </row>
    <row r="21" spans="2:14" ht="20.100000000000001" customHeight="1" x14ac:dyDescent="0.2">
      <c r="B21" s="511"/>
      <c r="C21" s="593" t="s">
        <v>79</v>
      </c>
      <c r="D21" s="656">
        <f t="shared" si="0"/>
        <v>0</v>
      </c>
      <c r="E21" s="656">
        <f t="shared" si="0"/>
        <v>0</v>
      </c>
      <c r="F21" s="656">
        <f t="shared" si="0"/>
        <v>0</v>
      </c>
      <c r="G21" s="656">
        <f t="shared" si="0"/>
        <v>0</v>
      </c>
      <c r="H21" s="656">
        <f t="shared" si="0"/>
        <v>0</v>
      </c>
      <c r="I21" s="656">
        <f t="shared" si="0"/>
        <v>0</v>
      </c>
      <c r="J21" s="656">
        <f t="shared" si="0"/>
        <v>0</v>
      </c>
      <c r="K21" s="594">
        <f t="shared" si="1"/>
        <v>0</v>
      </c>
      <c r="L21" s="512"/>
      <c r="M21" s="510"/>
    </row>
    <row r="22" spans="2:14" ht="20.100000000000001" customHeight="1" x14ac:dyDescent="0.2">
      <c r="B22" s="511"/>
      <c r="C22" s="593" t="s">
        <v>100</v>
      </c>
      <c r="D22" s="656">
        <f t="shared" si="0"/>
        <v>0</v>
      </c>
      <c r="E22" s="656">
        <f t="shared" si="0"/>
        <v>0</v>
      </c>
      <c r="F22" s="656">
        <f t="shared" si="0"/>
        <v>0</v>
      </c>
      <c r="G22" s="656">
        <f t="shared" si="0"/>
        <v>0</v>
      </c>
      <c r="H22" s="656">
        <f t="shared" si="0"/>
        <v>0</v>
      </c>
      <c r="I22" s="656">
        <f t="shared" si="0"/>
        <v>0</v>
      </c>
      <c r="J22" s="656">
        <f t="shared" si="0"/>
        <v>0</v>
      </c>
      <c r="K22" s="594">
        <f t="shared" si="1"/>
        <v>0</v>
      </c>
      <c r="L22" s="512"/>
      <c r="M22" s="510"/>
    </row>
    <row r="23" spans="2:14" ht="30" customHeight="1" x14ac:dyDescent="0.2">
      <c r="B23" s="511"/>
      <c r="C23" s="595" t="s">
        <v>119</v>
      </c>
      <c r="D23" s="596">
        <f t="shared" ref="D23:K23" si="2">SUM(D17:D22)</f>
        <v>0</v>
      </c>
      <c r="E23" s="596">
        <f t="shared" si="2"/>
        <v>0</v>
      </c>
      <c r="F23" s="596">
        <f t="shared" si="2"/>
        <v>0</v>
      </c>
      <c r="G23" s="596">
        <f t="shared" si="2"/>
        <v>0</v>
      </c>
      <c r="H23" s="596">
        <f t="shared" si="2"/>
        <v>0</v>
      </c>
      <c r="I23" s="596">
        <f t="shared" si="2"/>
        <v>0</v>
      </c>
      <c r="J23" s="596">
        <f t="shared" si="2"/>
        <v>0</v>
      </c>
      <c r="K23" s="596">
        <f t="shared" si="2"/>
        <v>0</v>
      </c>
      <c r="L23" s="512"/>
      <c r="M23" s="510"/>
    </row>
    <row r="24" spans="2:14" s="516" customFormat="1" ht="9.75" customHeight="1" thickBot="1" x14ac:dyDescent="0.25">
      <c r="B24" s="513"/>
      <c r="C24" s="597"/>
      <c r="D24" s="598"/>
      <c r="E24" s="598"/>
      <c r="F24" s="598"/>
      <c r="G24" s="598"/>
      <c r="H24" s="598"/>
      <c r="I24" s="598"/>
      <c r="J24" s="598"/>
      <c r="K24" s="598"/>
      <c r="L24" s="514"/>
      <c r="M24" s="515"/>
    </row>
    <row r="25" spans="2:14" s="516" customFormat="1" ht="20.100000000000001" customHeight="1" thickTop="1" x14ac:dyDescent="0.2">
      <c r="B25" s="515"/>
      <c r="C25" s="599"/>
      <c r="D25" s="600"/>
      <c r="E25" s="600"/>
      <c r="F25" s="600"/>
      <c r="G25" s="600"/>
      <c r="H25" s="600"/>
      <c r="I25" s="600"/>
      <c r="J25" s="600"/>
      <c r="K25" s="600"/>
      <c r="L25" s="515"/>
      <c r="M25" s="515"/>
    </row>
    <row r="26" spans="2:14" ht="24.75" customHeight="1" x14ac:dyDescent="0.25">
      <c r="C26" s="601" t="s">
        <v>394</v>
      </c>
      <c r="G26" s="581"/>
      <c r="H26" s="581"/>
      <c r="I26" s="581"/>
      <c r="J26" s="581"/>
    </row>
    <row r="27" spans="2:14" ht="15" x14ac:dyDescent="0.25">
      <c r="B27" s="517"/>
      <c r="C27" s="587" t="s">
        <v>101</v>
      </c>
      <c r="D27" s="882" t="s">
        <v>89</v>
      </c>
      <c r="E27" s="882"/>
      <c r="F27" s="882" t="s">
        <v>102</v>
      </c>
      <c r="G27" s="882"/>
      <c r="H27" s="586"/>
      <c r="I27" s="586"/>
      <c r="J27" s="586"/>
      <c r="K27" s="510"/>
      <c r="L27" s="510"/>
      <c r="M27" s="510"/>
    </row>
    <row r="28" spans="2:14" ht="20.100000000000001" customHeight="1" x14ac:dyDescent="0.25">
      <c r="B28" s="517"/>
      <c r="C28" s="588" t="s">
        <v>103</v>
      </c>
      <c r="D28" s="901"/>
      <c r="E28" s="901"/>
      <c r="F28" s="891" t="e">
        <f>D28/D32</f>
        <v>#DIV/0!</v>
      </c>
      <c r="G28" s="892"/>
      <c r="H28" s="589"/>
      <c r="I28" s="586"/>
      <c r="J28" s="586"/>
      <c r="K28" s="510"/>
      <c r="L28" s="510"/>
      <c r="M28" s="510"/>
    </row>
    <row r="29" spans="2:14" ht="20.100000000000001" customHeight="1" x14ac:dyDescent="0.25">
      <c r="B29" s="517"/>
      <c r="C29" s="588" t="s">
        <v>104</v>
      </c>
      <c r="D29" s="902">
        <f>D30+D31</f>
        <v>0</v>
      </c>
      <c r="E29" s="893"/>
      <c r="F29" s="891" t="e">
        <f>D29/D32</f>
        <v>#DIV/0!</v>
      </c>
      <c r="G29" s="892"/>
      <c r="H29" s="882" t="s">
        <v>105</v>
      </c>
      <c r="I29" s="882"/>
      <c r="J29" s="586"/>
      <c r="K29" s="510"/>
      <c r="L29" s="510"/>
      <c r="M29" s="510"/>
    </row>
    <row r="30" spans="2:14" ht="20.100000000000001" customHeight="1" x14ac:dyDescent="0.25">
      <c r="B30" s="517"/>
      <c r="C30" s="588" t="s">
        <v>106</v>
      </c>
      <c r="D30" s="894"/>
      <c r="E30" s="894"/>
      <c r="F30" s="884" t="e">
        <f>D30/D32</f>
        <v>#DIV/0!</v>
      </c>
      <c r="G30" s="885"/>
      <c r="H30" s="884" t="e">
        <f>D30/D29</f>
        <v>#DIV/0!</v>
      </c>
      <c r="I30" s="885"/>
      <c r="J30" s="586"/>
      <c r="K30" s="510"/>
      <c r="L30" s="510"/>
      <c r="M30" s="510"/>
    </row>
    <row r="31" spans="2:14" ht="20.100000000000001" customHeight="1" x14ac:dyDescent="0.25">
      <c r="B31" s="517"/>
      <c r="C31" s="588" t="s">
        <v>107</v>
      </c>
      <c r="D31" s="865"/>
      <c r="E31" s="866"/>
      <c r="F31" s="884" t="e">
        <f>D31/D32</f>
        <v>#DIV/0!</v>
      </c>
      <c r="G31" s="885"/>
      <c r="H31" s="867" t="e">
        <f>D31/D29</f>
        <v>#DIV/0!</v>
      </c>
      <c r="I31" s="886"/>
      <c r="J31" s="586"/>
      <c r="K31" s="510"/>
      <c r="L31" s="510"/>
      <c r="M31" s="510"/>
    </row>
    <row r="32" spans="2:14" ht="30" x14ac:dyDescent="0.25">
      <c r="B32" s="517"/>
      <c r="C32" s="590" t="s">
        <v>120</v>
      </c>
      <c r="D32" s="895">
        <f>D28+D30+D31</f>
        <v>0</v>
      </c>
      <c r="E32" s="895"/>
      <c r="F32" s="862" t="e">
        <f>F28+F30+F31</f>
        <v>#DIV/0!</v>
      </c>
      <c r="G32" s="878"/>
      <c r="H32" s="586"/>
      <c r="I32" s="586"/>
      <c r="J32" s="586"/>
      <c r="K32" s="510"/>
      <c r="L32" s="510"/>
      <c r="M32" s="510"/>
      <c r="N32" s="584"/>
    </row>
    <row r="33" spans="2:13" ht="9.9499999999999993" customHeight="1" x14ac:dyDescent="0.2">
      <c r="C33" s="887"/>
      <c r="D33" s="888"/>
      <c r="E33" s="888"/>
      <c r="F33" s="888"/>
      <c r="G33" s="888"/>
      <c r="H33" s="888"/>
      <c r="I33" s="888"/>
      <c r="J33" s="888"/>
      <c r="K33" s="888"/>
    </row>
    <row r="34" spans="2:13" ht="24.75" customHeight="1" x14ac:dyDescent="0.2">
      <c r="C34" s="591" t="s">
        <v>108</v>
      </c>
      <c r="D34" s="879" t="s">
        <v>32</v>
      </c>
      <c r="E34" s="879" t="s">
        <v>109</v>
      </c>
      <c r="F34" s="880" t="s">
        <v>110</v>
      </c>
      <c r="G34" s="881"/>
      <c r="H34" s="879" t="s">
        <v>111</v>
      </c>
      <c r="I34" s="879"/>
      <c r="J34" s="879" t="s">
        <v>112</v>
      </c>
      <c r="K34" s="879" t="s">
        <v>113</v>
      </c>
    </row>
    <row r="35" spans="2:13" ht="24.75" customHeight="1" x14ac:dyDescent="0.2">
      <c r="C35" s="592" t="s">
        <v>31</v>
      </c>
      <c r="D35" s="879"/>
      <c r="E35" s="879"/>
      <c r="F35" s="645" t="s">
        <v>114</v>
      </c>
      <c r="G35" s="645" t="s">
        <v>115</v>
      </c>
      <c r="H35" s="642" t="s">
        <v>116</v>
      </c>
      <c r="I35" s="642" t="s">
        <v>117</v>
      </c>
      <c r="J35" s="879"/>
      <c r="K35" s="879"/>
    </row>
    <row r="36" spans="2:13" ht="20.100000000000001" customHeight="1" x14ac:dyDescent="0.25">
      <c r="C36" s="593" t="s">
        <v>98</v>
      </c>
      <c r="D36" s="602"/>
      <c r="E36" s="602"/>
      <c r="F36" s="602"/>
      <c r="G36" s="602"/>
      <c r="H36" s="603"/>
      <c r="I36" s="602"/>
      <c r="J36" s="602"/>
      <c r="K36" s="594">
        <f t="shared" ref="K36:K41" si="3">SUM(D36:J36)</f>
        <v>0</v>
      </c>
    </row>
    <row r="37" spans="2:13" ht="20.100000000000001" customHeight="1" x14ac:dyDescent="0.25">
      <c r="C37" s="593" t="s">
        <v>118</v>
      </c>
      <c r="D37" s="602"/>
      <c r="E37" s="602"/>
      <c r="F37" s="602"/>
      <c r="G37" s="602"/>
      <c r="H37" s="603"/>
      <c r="I37" s="602"/>
      <c r="J37" s="602"/>
      <c r="K37" s="594">
        <f t="shared" si="3"/>
        <v>0</v>
      </c>
    </row>
    <row r="38" spans="2:13" ht="20.100000000000001" customHeight="1" x14ac:dyDescent="0.25">
      <c r="C38" s="593" t="s">
        <v>77</v>
      </c>
      <c r="D38" s="602"/>
      <c r="E38" s="602"/>
      <c r="F38" s="602"/>
      <c r="G38" s="602"/>
      <c r="H38" s="603"/>
      <c r="I38" s="602"/>
      <c r="J38" s="602"/>
      <c r="K38" s="594">
        <f t="shared" si="3"/>
        <v>0</v>
      </c>
    </row>
    <row r="39" spans="2:13" ht="20.100000000000001" customHeight="1" x14ac:dyDescent="0.25">
      <c r="C39" s="593" t="s">
        <v>78</v>
      </c>
      <c r="D39" s="602"/>
      <c r="E39" s="602"/>
      <c r="F39" s="602"/>
      <c r="G39" s="602"/>
      <c r="H39" s="603"/>
      <c r="I39" s="602"/>
      <c r="J39" s="602"/>
      <c r="K39" s="594">
        <f t="shared" si="3"/>
        <v>0</v>
      </c>
    </row>
    <row r="40" spans="2:13" ht="20.100000000000001" customHeight="1" x14ac:dyDescent="0.25">
      <c r="C40" s="593" t="s">
        <v>79</v>
      </c>
      <c r="D40" s="602"/>
      <c r="E40" s="602"/>
      <c r="F40" s="602"/>
      <c r="G40" s="602"/>
      <c r="H40" s="603"/>
      <c r="I40" s="602"/>
      <c r="J40" s="602"/>
      <c r="K40" s="594">
        <f t="shared" si="3"/>
        <v>0</v>
      </c>
    </row>
    <row r="41" spans="2:13" ht="20.100000000000001" customHeight="1" x14ac:dyDescent="0.25">
      <c r="C41" s="593" t="s">
        <v>100</v>
      </c>
      <c r="D41" s="602"/>
      <c r="E41" s="602"/>
      <c r="F41" s="602"/>
      <c r="G41" s="602"/>
      <c r="H41" s="603"/>
      <c r="I41" s="602"/>
      <c r="J41" s="602"/>
      <c r="K41" s="594">
        <f t="shared" si="3"/>
        <v>0</v>
      </c>
    </row>
    <row r="42" spans="2:13" ht="30" customHeight="1" x14ac:dyDescent="0.2">
      <c r="C42" s="595" t="s">
        <v>121</v>
      </c>
      <c r="D42" s="596">
        <f t="shared" ref="D42:K42" si="4">SUM(D36:D41)</f>
        <v>0</v>
      </c>
      <c r="E42" s="596">
        <f t="shared" si="4"/>
        <v>0</v>
      </c>
      <c r="F42" s="596">
        <f t="shared" si="4"/>
        <v>0</v>
      </c>
      <c r="G42" s="596">
        <f t="shared" si="4"/>
        <v>0</v>
      </c>
      <c r="H42" s="596">
        <f t="shared" si="4"/>
        <v>0</v>
      </c>
      <c r="I42" s="596">
        <f t="shared" si="4"/>
        <v>0</v>
      </c>
      <c r="J42" s="596">
        <f t="shared" si="4"/>
        <v>0</v>
      </c>
      <c r="K42" s="596">
        <f t="shared" si="4"/>
        <v>0</v>
      </c>
    </row>
    <row r="43" spans="2:13" s="516" customFormat="1" ht="18" customHeight="1" x14ac:dyDescent="0.25">
      <c r="C43" s="604" t="s">
        <v>458</v>
      </c>
      <c r="D43" s="605"/>
      <c r="E43" s="605"/>
      <c r="F43" s="605"/>
      <c r="G43" s="605"/>
      <c r="H43" s="605"/>
      <c r="I43" s="605"/>
      <c r="J43" s="605"/>
      <c r="K43" s="605"/>
    </row>
    <row r="44" spans="2:13" ht="15" customHeight="1" x14ac:dyDescent="0.2">
      <c r="C44" s="887"/>
      <c r="D44" s="888"/>
      <c r="E44" s="888"/>
      <c r="F44" s="888"/>
      <c r="G44" s="888"/>
      <c r="H44" s="888"/>
      <c r="I44" s="888"/>
      <c r="J44" s="888"/>
      <c r="K44" s="888"/>
    </row>
    <row r="45" spans="2:13" ht="24.95" customHeight="1" x14ac:dyDescent="0.25">
      <c r="C45" s="601" t="s">
        <v>395</v>
      </c>
      <c r="G45" s="581"/>
      <c r="H45" s="581"/>
      <c r="I45" s="581"/>
      <c r="J45" s="581"/>
    </row>
    <row r="46" spans="2:13" ht="15" x14ac:dyDescent="0.25">
      <c r="B46" s="517"/>
      <c r="C46" s="587" t="s">
        <v>101</v>
      </c>
      <c r="D46" s="882" t="s">
        <v>89</v>
      </c>
      <c r="E46" s="882"/>
      <c r="F46" s="882" t="s">
        <v>102</v>
      </c>
      <c r="G46" s="882"/>
      <c r="H46" s="586"/>
      <c r="I46" s="586"/>
      <c r="J46" s="586"/>
      <c r="K46" s="510"/>
      <c r="L46" s="510"/>
      <c r="M46" s="510"/>
    </row>
    <row r="47" spans="2:13" ht="20.100000000000001" customHeight="1" x14ac:dyDescent="0.25">
      <c r="B47" s="517"/>
      <c r="C47" s="588" t="s">
        <v>103</v>
      </c>
      <c r="D47" s="890"/>
      <c r="E47" s="890"/>
      <c r="F47" s="891" t="e">
        <f>D47/D51</f>
        <v>#DIV/0!</v>
      </c>
      <c r="G47" s="892"/>
      <c r="H47" s="589"/>
      <c r="I47" s="586"/>
      <c r="J47" s="586"/>
      <c r="K47" s="510"/>
      <c r="L47" s="510"/>
      <c r="M47" s="510"/>
    </row>
    <row r="48" spans="2:13" ht="20.100000000000001" customHeight="1" x14ac:dyDescent="0.25">
      <c r="B48" s="517"/>
      <c r="C48" s="588" t="s">
        <v>104</v>
      </c>
      <c r="D48" s="860">
        <f>D49+D50</f>
        <v>0</v>
      </c>
      <c r="E48" s="893"/>
      <c r="F48" s="891" t="e">
        <f>D48/D51</f>
        <v>#DIV/0!</v>
      </c>
      <c r="G48" s="892"/>
      <c r="H48" s="882" t="s">
        <v>105</v>
      </c>
      <c r="I48" s="882"/>
      <c r="J48" s="586"/>
      <c r="K48" s="510"/>
      <c r="L48" s="510"/>
      <c r="M48" s="510"/>
    </row>
    <row r="49" spans="2:13" ht="20.100000000000001" customHeight="1" x14ac:dyDescent="0.25">
      <c r="B49" s="517"/>
      <c r="C49" s="588" t="s">
        <v>106</v>
      </c>
      <c r="D49" s="894"/>
      <c r="E49" s="894"/>
      <c r="F49" s="884" t="e">
        <f>D49/D51</f>
        <v>#DIV/0!</v>
      </c>
      <c r="G49" s="885"/>
      <c r="H49" s="884" t="e">
        <f>D49/D48</f>
        <v>#DIV/0!</v>
      </c>
      <c r="I49" s="885"/>
      <c r="J49" s="586"/>
      <c r="K49" s="510"/>
      <c r="L49" s="510"/>
      <c r="M49" s="510"/>
    </row>
    <row r="50" spans="2:13" ht="20.100000000000001" customHeight="1" x14ac:dyDescent="0.25">
      <c r="B50" s="517"/>
      <c r="C50" s="588" t="s">
        <v>107</v>
      </c>
      <c r="D50" s="865"/>
      <c r="E50" s="866"/>
      <c r="F50" s="884" t="e">
        <f>D50/D51</f>
        <v>#DIV/0!</v>
      </c>
      <c r="G50" s="885"/>
      <c r="H50" s="867" t="e">
        <f>D50/D48</f>
        <v>#DIV/0!</v>
      </c>
      <c r="I50" s="886"/>
      <c r="J50" s="586"/>
      <c r="K50" s="510"/>
      <c r="L50" s="510"/>
      <c r="M50" s="510"/>
    </row>
    <row r="51" spans="2:13" ht="30" x14ac:dyDescent="0.25">
      <c r="B51" s="517"/>
      <c r="C51" s="590" t="s">
        <v>396</v>
      </c>
      <c r="D51" s="883">
        <f>D47+D49+D50</f>
        <v>0</v>
      </c>
      <c r="E51" s="883"/>
      <c r="F51" s="862" t="e">
        <f>F47+F49+F50</f>
        <v>#DIV/0!</v>
      </c>
      <c r="G51" s="878"/>
      <c r="H51" s="586"/>
      <c r="I51" s="586"/>
      <c r="J51" s="586"/>
      <c r="K51" s="510"/>
      <c r="L51" s="510"/>
      <c r="M51" s="510"/>
    </row>
    <row r="52" spans="2:13" ht="9.9499999999999993" customHeight="1" x14ac:dyDescent="0.2">
      <c r="C52" s="887"/>
      <c r="D52" s="888"/>
      <c r="E52" s="888"/>
      <c r="F52" s="888"/>
      <c r="G52" s="888"/>
      <c r="H52" s="888"/>
      <c r="I52" s="888"/>
      <c r="J52" s="888"/>
      <c r="K52" s="888"/>
    </row>
    <row r="53" spans="2:13" ht="24.75" customHeight="1" x14ac:dyDescent="0.2">
      <c r="C53" s="591" t="s">
        <v>108</v>
      </c>
      <c r="D53" s="879" t="s">
        <v>32</v>
      </c>
      <c r="E53" s="879" t="s">
        <v>109</v>
      </c>
      <c r="F53" s="880" t="s">
        <v>110</v>
      </c>
      <c r="G53" s="881"/>
      <c r="H53" s="879" t="s">
        <v>111</v>
      </c>
      <c r="I53" s="879"/>
      <c r="J53" s="879" t="s">
        <v>112</v>
      </c>
      <c r="K53" s="879" t="s">
        <v>113</v>
      </c>
    </row>
    <row r="54" spans="2:13" ht="24.75" customHeight="1" x14ac:dyDescent="0.2">
      <c r="C54" s="592" t="s">
        <v>31</v>
      </c>
      <c r="D54" s="879"/>
      <c r="E54" s="879"/>
      <c r="F54" s="645" t="s">
        <v>114</v>
      </c>
      <c r="G54" s="645" t="s">
        <v>115</v>
      </c>
      <c r="H54" s="642" t="s">
        <v>116</v>
      </c>
      <c r="I54" s="642" t="s">
        <v>117</v>
      </c>
      <c r="J54" s="879"/>
      <c r="K54" s="879"/>
    </row>
    <row r="55" spans="2:13" ht="20.100000000000001" customHeight="1" x14ac:dyDescent="0.25">
      <c r="C55" s="593" t="s">
        <v>98</v>
      </c>
      <c r="D55" s="602"/>
      <c r="E55" s="602"/>
      <c r="F55" s="602"/>
      <c r="G55" s="602"/>
      <c r="H55" s="603"/>
      <c r="I55" s="602"/>
      <c r="J55" s="602"/>
      <c r="K55" s="594">
        <f t="shared" ref="K55:K60" si="5">SUM(D55:J55)</f>
        <v>0</v>
      </c>
    </row>
    <row r="56" spans="2:13" ht="20.100000000000001" customHeight="1" x14ac:dyDescent="0.25">
      <c r="C56" s="593" t="s">
        <v>118</v>
      </c>
      <c r="D56" s="602"/>
      <c r="E56" s="602"/>
      <c r="F56" s="602"/>
      <c r="G56" s="602"/>
      <c r="H56" s="603"/>
      <c r="I56" s="602"/>
      <c r="J56" s="602"/>
      <c r="K56" s="594">
        <f t="shared" si="5"/>
        <v>0</v>
      </c>
    </row>
    <row r="57" spans="2:13" ht="20.100000000000001" customHeight="1" x14ac:dyDescent="0.25">
      <c r="C57" s="593" t="s">
        <v>77</v>
      </c>
      <c r="D57" s="602"/>
      <c r="E57" s="602"/>
      <c r="F57" s="602"/>
      <c r="G57" s="602"/>
      <c r="H57" s="603"/>
      <c r="I57" s="602"/>
      <c r="J57" s="602"/>
      <c r="K57" s="594">
        <f t="shared" si="5"/>
        <v>0</v>
      </c>
    </row>
    <row r="58" spans="2:13" ht="20.100000000000001" customHeight="1" x14ac:dyDescent="0.25">
      <c r="C58" s="593" t="s">
        <v>78</v>
      </c>
      <c r="D58" s="602"/>
      <c r="E58" s="602"/>
      <c r="F58" s="602"/>
      <c r="G58" s="602"/>
      <c r="H58" s="603"/>
      <c r="I58" s="602"/>
      <c r="J58" s="602"/>
      <c r="K58" s="594">
        <f t="shared" si="5"/>
        <v>0</v>
      </c>
    </row>
    <row r="59" spans="2:13" ht="20.100000000000001" customHeight="1" x14ac:dyDescent="0.25">
      <c r="C59" s="593" t="s">
        <v>79</v>
      </c>
      <c r="D59" s="602"/>
      <c r="E59" s="602"/>
      <c r="F59" s="602"/>
      <c r="G59" s="602"/>
      <c r="H59" s="603"/>
      <c r="I59" s="602"/>
      <c r="J59" s="602"/>
      <c r="K59" s="594">
        <f t="shared" si="5"/>
        <v>0</v>
      </c>
    </row>
    <row r="60" spans="2:13" ht="20.100000000000001" customHeight="1" x14ac:dyDescent="0.25">
      <c r="C60" s="593" t="s">
        <v>100</v>
      </c>
      <c r="D60" s="602"/>
      <c r="E60" s="602"/>
      <c r="F60" s="602"/>
      <c r="G60" s="602"/>
      <c r="H60" s="603"/>
      <c r="I60" s="602"/>
      <c r="J60" s="602"/>
      <c r="K60" s="594">
        <f t="shared" si="5"/>
        <v>0</v>
      </c>
    </row>
    <row r="61" spans="2:13" ht="30" customHeight="1" x14ac:dyDescent="0.2">
      <c r="C61" s="595" t="s">
        <v>122</v>
      </c>
      <c r="D61" s="596">
        <f t="shared" ref="D61:K61" si="6">SUM(D55:D60)</f>
        <v>0</v>
      </c>
      <c r="E61" s="596">
        <f t="shared" si="6"/>
        <v>0</v>
      </c>
      <c r="F61" s="596">
        <f t="shared" si="6"/>
        <v>0</v>
      </c>
      <c r="G61" s="596">
        <f t="shared" si="6"/>
        <v>0</v>
      </c>
      <c r="H61" s="596">
        <f t="shared" si="6"/>
        <v>0</v>
      </c>
      <c r="I61" s="596">
        <f t="shared" si="6"/>
        <v>0</v>
      </c>
      <c r="J61" s="596">
        <f t="shared" si="6"/>
        <v>0</v>
      </c>
      <c r="K61" s="596">
        <f t="shared" si="6"/>
        <v>0</v>
      </c>
    </row>
    <row r="62" spans="2:13" s="516" customFormat="1" ht="18" customHeight="1" x14ac:dyDescent="0.25">
      <c r="C62" s="604" t="s">
        <v>397</v>
      </c>
      <c r="D62" s="605"/>
      <c r="E62" s="605"/>
      <c r="F62" s="605"/>
      <c r="G62" s="605"/>
      <c r="H62" s="605"/>
      <c r="I62" s="605"/>
      <c r="J62" s="605"/>
      <c r="K62" s="605"/>
    </row>
    <row r="63" spans="2:13" ht="50.1" customHeight="1" x14ac:dyDescent="0.2">
      <c r="C63" s="622"/>
      <c r="D63" s="623"/>
      <c r="E63" s="623"/>
      <c r="F63" s="623"/>
      <c r="G63" s="623"/>
      <c r="H63" s="623"/>
      <c r="I63" s="623"/>
      <c r="J63" s="623"/>
      <c r="K63" s="623"/>
    </row>
    <row r="64" spans="2:13" ht="24.95" customHeight="1" x14ac:dyDescent="0.25">
      <c r="C64" s="601" t="s">
        <v>398</v>
      </c>
      <c r="G64" s="581"/>
      <c r="H64" s="581"/>
      <c r="I64" s="581"/>
      <c r="J64" s="581"/>
    </row>
    <row r="65" spans="2:13" ht="15" x14ac:dyDescent="0.25">
      <c r="B65" s="517"/>
      <c r="C65" s="587" t="s">
        <v>101</v>
      </c>
      <c r="D65" s="882" t="s">
        <v>89</v>
      </c>
      <c r="E65" s="882"/>
      <c r="F65" s="882" t="s">
        <v>102</v>
      </c>
      <c r="G65" s="882"/>
      <c r="H65" s="586"/>
      <c r="I65" s="586"/>
      <c r="J65" s="586"/>
      <c r="K65" s="510"/>
      <c r="L65" s="510"/>
      <c r="M65" s="510"/>
    </row>
    <row r="66" spans="2:13" ht="20.100000000000001" customHeight="1" x14ac:dyDescent="0.25">
      <c r="B66" s="517"/>
      <c r="C66" s="588" t="s">
        <v>103</v>
      </c>
      <c r="D66" s="890"/>
      <c r="E66" s="890"/>
      <c r="F66" s="891" t="e">
        <f>D66/D70</f>
        <v>#DIV/0!</v>
      </c>
      <c r="G66" s="892"/>
      <c r="H66" s="589"/>
      <c r="I66" s="586"/>
      <c r="J66" s="586"/>
      <c r="K66" s="510"/>
      <c r="L66" s="510"/>
      <c r="M66" s="510"/>
    </row>
    <row r="67" spans="2:13" ht="20.100000000000001" customHeight="1" x14ac:dyDescent="0.25">
      <c r="B67" s="517"/>
      <c r="C67" s="588" t="s">
        <v>104</v>
      </c>
      <c r="D67" s="860">
        <f>D68+D69</f>
        <v>0</v>
      </c>
      <c r="E67" s="893"/>
      <c r="F67" s="891" t="e">
        <f>D67/D70</f>
        <v>#DIV/0!</v>
      </c>
      <c r="G67" s="892"/>
      <c r="H67" s="882" t="s">
        <v>105</v>
      </c>
      <c r="I67" s="882"/>
      <c r="J67" s="586"/>
      <c r="K67" s="510"/>
      <c r="L67" s="510"/>
      <c r="M67" s="510"/>
    </row>
    <row r="68" spans="2:13" ht="20.100000000000001" customHeight="1" x14ac:dyDescent="0.25">
      <c r="B68" s="517"/>
      <c r="C68" s="588" t="s">
        <v>106</v>
      </c>
      <c r="D68" s="894"/>
      <c r="E68" s="894"/>
      <c r="F68" s="884" t="e">
        <f>D68/D70</f>
        <v>#DIV/0!</v>
      </c>
      <c r="G68" s="885"/>
      <c r="H68" s="884" t="e">
        <f>D68/D67</f>
        <v>#DIV/0!</v>
      </c>
      <c r="I68" s="885"/>
      <c r="J68" s="586"/>
      <c r="K68" s="510"/>
      <c r="L68" s="510"/>
      <c r="M68" s="510"/>
    </row>
    <row r="69" spans="2:13" ht="20.100000000000001" customHeight="1" x14ac:dyDescent="0.25">
      <c r="B69" s="517"/>
      <c r="C69" s="588" t="s">
        <v>107</v>
      </c>
      <c r="D69" s="865"/>
      <c r="E69" s="866"/>
      <c r="F69" s="884" t="e">
        <f>D69/D70</f>
        <v>#DIV/0!</v>
      </c>
      <c r="G69" s="885"/>
      <c r="H69" s="867" t="e">
        <f>D69/D67</f>
        <v>#DIV/0!</v>
      </c>
      <c r="I69" s="886"/>
      <c r="J69" s="586"/>
      <c r="K69" s="510"/>
      <c r="L69" s="510"/>
      <c r="M69" s="510"/>
    </row>
    <row r="70" spans="2:13" ht="30" x14ac:dyDescent="0.25">
      <c r="B70" s="517"/>
      <c r="C70" s="590" t="s">
        <v>123</v>
      </c>
      <c r="D70" s="883">
        <f>D66+D68+D69</f>
        <v>0</v>
      </c>
      <c r="E70" s="883"/>
      <c r="F70" s="862" t="e">
        <f>F66+F68+F69</f>
        <v>#DIV/0!</v>
      </c>
      <c r="G70" s="878"/>
      <c r="H70" s="586"/>
      <c r="I70" s="586"/>
      <c r="J70" s="586"/>
      <c r="K70" s="510"/>
      <c r="L70" s="510"/>
      <c r="M70" s="510"/>
    </row>
    <row r="71" spans="2:13" ht="9.9499999999999993" customHeight="1" x14ac:dyDescent="0.2">
      <c r="C71" s="887"/>
      <c r="D71" s="888"/>
      <c r="E71" s="888"/>
      <c r="F71" s="888"/>
      <c r="G71" s="888"/>
      <c r="H71" s="888"/>
      <c r="I71" s="888"/>
      <c r="J71" s="888"/>
      <c r="K71" s="888"/>
    </row>
    <row r="72" spans="2:13" ht="24.75" customHeight="1" x14ac:dyDescent="0.2">
      <c r="C72" s="591" t="s">
        <v>108</v>
      </c>
      <c r="D72" s="879" t="s">
        <v>32</v>
      </c>
      <c r="E72" s="879" t="s">
        <v>109</v>
      </c>
      <c r="F72" s="880" t="s">
        <v>110</v>
      </c>
      <c r="G72" s="881"/>
      <c r="H72" s="879" t="s">
        <v>111</v>
      </c>
      <c r="I72" s="879"/>
      <c r="J72" s="879" t="s">
        <v>112</v>
      </c>
      <c r="K72" s="879" t="s">
        <v>113</v>
      </c>
    </row>
    <row r="73" spans="2:13" ht="24.75" customHeight="1" x14ac:dyDescent="0.2">
      <c r="C73" s="592" t="s">
        <v>31</v>
      </c>
      <c r="D73" s="879"/>
      <c r="E73" s="879"/>
      <c r="F73" s="645" t="s">
        <v>114</v>
      </c>
      <c r="G73" s="645" t="s">
        <v>115</v>
      </c>
      <c r="H73" s="642" t="s">
        <v>116</v>
      </c>
      <c r="I73" s="642" t="s">
        <v>117</v>
      </c>
      <c r="J73" s="879"/>
      <c r="K73" s="879"/>
    </row>
    <row r="74" spans="2:13" ht="20.100000000000001" customHeight="1" x14ac:dyDescent="0.25">
      <c r="C74" s="593" t="s">
        <v>98</v>
      </c>
      <c r="D74" s="602"/>
      <c r="E74" s="602"/>
      <c r="F74" s="602"/>
      <c r="G74" s="602"/>
      <c r="H74" s="603"/>
      <c r="I74" s="602"/>
      <c r="J74" s="602"/>
      <c r="K74" s="594">
        <f t="shared" ref="K74:K79" si="7">SUM(D74:J74)</f>
        <v>0</v>
      </c>
    </row>
    <row r="75" spans="2:13" ht="20.100000000000001" customHeight="1" x14ac:dyDescent="0.25">
      <c r="C75" s="593" t="s">
        <v>118</v>
      </c>
      <c r="D75" s="602"/>
      <c r="E75" s="602"/>
      <c r="F75" s="602"/>
      <c r="G75" s="602"/>
      <c r="H75" s="603"/>
      <c r="I75" s="602"/>
      <c r="J75" s="602"/>
      <c r="K75" s="594">
        <f t="shared" si="7"/>
        <v>0</v>
      </c>
    </row>
    <row r="76" spans="2:13" ht="20.100000000000001" customHeight="1" x14ac:dyDescent="0.25">
      <c r="C76" s="593" t="s">
        <v>77</v>
      </c>
      <c r="D76" s="602"/>
      <c r="E76" s="602"/>
      <c r="F76" s="602"/>
      <c r="G76" s="602"/>
      <c r="H76" s="603"/>
      <c r="I76" s="602"/>
      <c r="J76" s="602"/>
      <c r="K76" s="594">
        <f t="shared" si="7"/>
        <v>0</v>
      </c>
    </row>
    <row r="77" spans="2:13" ht="20.100000000000001" customHeight="1" x14ac:dyDescent="0.25">
      <c r="C77" s="593" t="s">
        <v>78</v>
      </c>
      <c r="D77" s="602"/>
      <c r="E77" s="602"/>
      <c r="F77" s="602"/>
      <c r="G77" s="602"/>
      <c r="H77" s="603"/>
      <c r="I77" s="602"/>
      <c r="J77" s="602"/>
      <c r="K77" s="594">
        <f t="shared" si="7"/>
        <v>0</v>
      </c>
    </row>
    <row r="78" spans="2:13" ht="20.100000000000001" customHeight="1" x14ac:dyDescent="0.25">
      <c r="C78" s="593" t="s">
        <v>79</v>
      </c>
      <c r="D78" s="602"/>
      <c r="E78" s="602"/>
      <c r="F78" s="602"/>
      <c r="G78" s="602"/>
      <c r="H78" s="603"/>
      <c r="I78" s="602"/>
      <c r="J78" s="602"/>
      <c r="K78" s="594">
        <f t="shared" si="7"/>
        <v>0</v>
      </c>
    </row>
    <row r="79" spans="2:13" ht="20.100000000000001" customHeight="1" x14ac:dyDescent="0.25">
      <c r="C79" s="593" t="s">
        <v>100</v>
      </c>
      <c r="D79" s="602"/>
      <c r="E79" s="602"/>
      <c r="F79" s="602"/>
      <c r="G79" s="602"/>
      <c r="H79" s="603"/>
      <c r="I79" s="602"/>
      <c r="J79" s="602"/>
      <c r="K79" s="594">
        <f t="shared" si="7"/>
        <v>0</v>
      </c>
    </row>
    <row r="80" spans="2:13" ht="30" customHeight="1" x14ac:dyDescent="0.2">
      <c r="C80" s="595" t="s">
        <v>123</v>
      </c>
      <c r="D80" s="596">
        <f t="shared" ref="D80:K80" si="8">SUM(D74:D79)</f>
        <v>0</v>
      </c>
      <c r="E80" s="596">
        <f t="shared" si="8"/>
        <v>0</v>
      </c>
      <c r="F80" s="596">
        <f t="shared" si="8"/>
        <v>0</v>
      </c>
      <c r="G80" s="596">
        <f t="shared" si="8"/>
        <v>0</v>
      </c>
      <c r="H80" s="596">
        <f t="shared" si="8"/>
        <v>0</v>
      </c>
      <c r="I80" s="596">
        <f t="shared" si="8"/>
        <v>0</v>
      </c>
      <c r="J80" s="596">
        <f t="shared" si="8"/>
        <v>0</v>
      </c>
      <c r="K80" s="596">
        <f t="shared" si="8"/>
        <v>0</v>
      </c>
    </row>
    <row r="81" spans="2:13" s="516" customFormat="1" ht="18" customHeight="1" x14ac:dyDescent="0.25">
      <c r="C81" s="604" t="s">
        <v>397</v>
      </c>
      <c r="D81" s="605"/>
      <c r="E81" s="605"/>
      <c r="F81" s="605"/>
      <c r="G81" s="605"/>
      <c r="H81" s="605"/>
      <c r="I81" s="605"/>
      <c r="J81" s="605"/>
      <c r="K81" s="605"/>
    </row>
    <row r="82" spans="2:13" ht="50.1" customHeight="1" x14ac:dyDescent="0.2">
      <c r="C82" s="643"/>
      <c r="D82" s="644"/>
      <c r="E82" s="644"/>
      <c r="F82" s="644"/>
      <c r="G82" s="644"/>
      <c r="H82" s="644"/>
      <c r="I82" s="644"/>
      <c r="J82" s="644"/>
      <c r="K82" s="644"/>
    </row>
    <row r="83" spans="2:13" ht="24.95" customHeight="1" x14ac:dyDescent="0.25">
      <c r="C83" s="601" t="s">
        <v>399</v>
      </c>
      <c r="G83" s="581"/>
      <c r="H83" s="581"/>
      <c r="I83" s="581"/>
      <c r="J83" s="581"/>
    </row>
    <row r="84" spans="2:13" ht="15" x14ac:dyDescent="0.25">
      <c r="B84" s="517"/>
      <c r="C84" s="587" t="s">
        <v>101</v>
      </c>
      <c r="D84" s="882" t="s">
        <v>89</v>
      </c>
      <c r="E84" s="882"/>
      <c r="F84" s="882" t="s">
        <v>102</v>
      </c>
      <c r="G84" s="882"/>
      <c r="H84" s="586"/>
      <c r="I84" s="586"/>
      <c r="J84" s="586"/>
      <c r="K84" s="510"/>
      <c r="L84" s="510"/>
      <c r="M84" s="510"/>
    </row>
    <row r="85" spans="2:13" ht="20.100000000000001" customHeight="1" x14ac:dyDescent="0.25">
      <c r="B85" s="517"/>
      <c r="C85" s="588" t="s">
        <v>103</v>
      </c>
      <c r="D85" s="890"/>
      <c r="E85" s="890"/>
      <c r="F85" s="891" t="e">
        <f>D85/D89</f>
        <v>#DIV/0!</v>
      </c>
      <c r="G85" s="892"/>
      <c r="H85" s="589"/>
      <c r="I85" s="586"/>
      <c r="J85" s="586"/>
      <c r="K85" s="510"/>
      <c r="L85" s="510"/>
      <c r="M85" s="510"/>
    </row>
    <row r="86" spans="2:13" ht="20.100000000000001" customHeight="1" x14ac:dyDescent="0.25">
      <c r="B86" s="517"/>
      <c r="C86" s="588" t="s">
        <v>104</v>
      </c>
      <c r="D86" s="860">
        <f>D87+D88</f>
        <v>0</v>
      </c>
      <c r="E86" s="893"/>
      <c r="F86" s="891" t="e">
        <f>D86/D89</f>
        <v>#DIV/0!</v>
      </c>
      <c r="G86" s="892"/>
      <c r="H86" s="882" t="s">
        <v>105</v>
      </c>
      <c r="I86" s="882"/>
      <c r="J86" s="586"/>
      <c r="K86" s="510"/>
      <c r="L86" s="510"/>
      <c r="M86" s="510"/>
    </row>
    <row r="87" spans="2:13" ht="20.100000000000001" customHeight="1" x14ac:dyDescent="0.25">
      <c r="B87" s="517"/>
      <c r="C87" s="588" t="s">
        <v>106</v>
      </c>
      <c r="D87" s="894"/>
      <c r="E87" s="894"/>
      <c r="F87" s="884" t="e">
        <f>D87/D89</f>
        <v>#DIV/0!</v>
      </c>
      <c r="G87" s="885"/>
      <c r="H87" s="884" t="e">
        <f>D87/D86</f>
        <v>#DIV/0!</v>
      </c>
      <c r="I87" s="885"/>
      <c r="J87" s="586"/>
      <c r="K87" s="510"/>
      <c r="L87" s="510"/>
      <c r="M87" s="510"/>
    </row>
    <row r="88" spans="2:13" ht="20.100000000000001" customHeight="1" x14ac:dyDescent="0.25">
      <c r="B88" s="517"/>
      <c r="C88" s="588" t="s">
        <v>107</v>
      </c>
      <c r="D88" s="865"/>
      <c r="E88" s="866"/>
      <c r="F88" s="884" t="e">
        <f>D88/D89</f>
        <v>#DIV/0!</v>
      </c>
      <c r="G88" s="885"/>
      <c r="H88" s="867" t="e">
        <f>D88/D86</f>
        <v>#DIV/0!</v>
      </c>
      <c r="I88" s="886"/>
      <c r="J88" s="586"/>
      <c r="K88" s="510"/>
      <c r="L88" s="510"/>
      <c r="M88" s="510"/>
    </row>
    <row r="89" spans="2:13" ht="30" x14ac:dyDescent="0.25">
      <c r="B89" s="517"/>
      <c r="C89" s="590" t="s">
        <v>124</v>
      </c>
      <c r="D89" s="883">
        <f>D85+D87+D88</f>
        <v>0</v>
      </c>
      <c r="E89" s="883"/>
      <c r="F89" s="862" t="e">
        <f>F85+F87+F88</f>
        <v>#DIV/0!</v>
      </c>
      <c r="G89" s="878"/>
      <c r="H89" s="586"/>
      <c r="I89" s="586"/>
      <c r="J89" s="586"/>
      <c r="K89" s="510"/>
      <c r="L89" s="510"/>
      <c r="M89" s="510"/>
    </row>
    <row r="90" spans="2:13" ht="9.9499999999999993" customHeight="1" x14ac:dyDescent="0.2">
      <c r="C90" s="887"/>
      <c r="D90" s="888"/>
      <c r="E90" s="888"/>
      <c r="F90" s="888"/>
      <c r="G90" s="888"/>
      <c r="H90" s="888"/>
      <c r="I90" s="888"/>
      <c r="J90" s="888"/>
      <c r="K90" s="888"/>
    </row>
    <row r="91" spans="2:13" ht="24.75" customHeight="1" x14ac:dyDescent="0.2">
      <c r="C91" s="591" t="s">
        <v>108</v>
      </c>
      <c r="D91" s="879" t="s">
        <v>32</v>
      </c>
      <c r="E91" s="879" t="s">
        <v>109</v>
      </c>
      <c r="F91" s="880" t="s">
        <v>110</v>
      </c>
      <c r="G91" s="881"/>
      <c r="H91" s="875" t="s">
        <v>111</v>
      </c>
      <c r="I91" s="889"/>
      <c r="J91" s="873" t="s">
        <v>112</v>
      </c>
      <c r="K91" s="873" t="s">
        <v>113</v>
      </c>
    </row>
    <row r="92" spans="2:13" ht="24.75" customHeight="1" x14ac:dyDescent="0.2">
      <c r="C92" s="592" t="s">
        <v>31</v>
      </c>
      <c r="D92" s="879"/>
      <c r="E92" s="879"/>
      <c r="F92" s="645" t="s">
        <v>114</v>
      </c>
      <c r="G92" s="645" t="s">
        <v>115</v>
      </c>
      <c r="H92" s="642" t="s">
        <v>116</v>
      </c>
      <c r="I92" s="642" t="s">
        <v>117</v>
      </c>
      <c r="J92" s="877"/>
      <c r="K92" s="877"/>
    </row>
    <row r="93" spans="2:13" ht="20.100000000000001" customHeight="1" x14ac:dyDescent="0.25">
      <c r="C93" s="593" t="s">
        <v>98</v>
      </c>
      <c r="D93" s="602"/>
      <c r="E93" s="602"/>
      <c r="F93" s="602"/>
      <c r="G93" s="602"/>
      <c r="H93" s="603"/>
      <c r="I93" s="602"/>
      <c r="J93" s="602"/>
      <c r="K93" s="594">
        <f t="shared" ref="K93:K98" si="9">SUM(D93:J93)</f>
        <v>0</v>
      </c>
    </row>
    <row r="94" spans="2:13" ht="20.100000000000001" customHeight="1" x14ac:dyDescent="0.25">
      <c r="C94" s="593" t="s">
        <v>118</v>
      </c>
      <c r="D94" s="602"/>
      <c r="E94" s="602"/>
      <c r="F94" s="602"/>
      <c r="G94" s="602"/>
      <c r="H94" s="603"/>
      <c r="I94" s="602"/>
      <c r="J94" s="602"/>
      <c r="K94" s="594">
        <f t="shared" si="9"/>
        <v>0</v>
      </c>
    </row>
    <row r="95" spans="2:13" ht="20.100000000000001" customHeight="1" x14ac:dyDescent="0.25">
      <c r="C95" s="593" t="s">
        <v>77</v>
      </c>
      <c r="D95" s="602"/>
      <c r="E95" s="602"/>
      <c r="F95" s="602"/>
      <c r="G95" s="602"/>
      <c r="H95" s="603"/>
      <c r="I95" s="602"/>
      <c r="J95" s="602"/>
      <c r="K95" s="594">
        <f t="shared" si="9"/>
        <v>0</v>
      </c>
    </row>
    <row r="96" spans="2:13" ht="20.100000000000001" customHeight="1" x14ac:dyDescent="0.25">
      <c r="C96" s="593" t="s">
        <v>78</v>
      </c>
      <c r="D96" s="602"/>
      <c r="E96" s="602"/>
      <c r="F96" s="602"/>
      <c r="G96" s="602"/>
      <c r="H96" s="603"/>
      <c r="I96" s="602"/>
      <c r="J96" s="602"/>
      <c r="K96" s="594">
        <f t="shared" si="9"/>
        <v>0</v>
      </c>
    </row>
    <row r="97" spans="2:13" ht="20.100000000000001" customHeight="1" x14ac:dyDescent="0.25">
      <c r="C97" s="593" t="s">
        <v>79</v>
      </c>
      <c r="D97" s="602"/>
      <c r="E97" s="602"/>
      <c r="F97" s="602"/>
      <c r="G97" s="602"/>
      <c r="H97" s="603"/>
      <c r="I97" s="602"/>
      <c r="J97" s="602"/>
      <c r="K97" s="594">
        <f t="shared" si="9"/>
        <v>0</v>
      </c>
    </row>
    <row r="98" spans="2:13" ht="20.100000000000001" customHeight="1" x14ac:dyDescent="0.25">
      <c r="C98" s="593" t="s">
        <v>100</v>
      </c>
      <c r="D98" s="602"/>
      <c r="E98" s="602"/>
      <c r="F98" s="602"/>
      <c r="G98" s="602"/>
      <c r="H98" s="603"/>
      <c r="I98" s="602"/>
      <c r="J98" s="602"/>
      <c r="K98" s="594">
        <f t="shared" si="9"/>
        <v>0</v>
      </c>
    </row>
    <row r="99" spans="2:13" ht="30" customHeight="1" x14ac:dyDescent="0.2">
      <c r="C99" s="595" t="s">
        <v>124</v>
      </c>
      <c r="D99" s="596">
        <f t="shared" ref="D99:K99" si="10">SUM(D93:D98)</f>
        <v>0</v>
      </c>
      <c r="E99" s="596">
        <f t="shared" si="10"/>
        <v>0</v>
      </c>
      <c r="F99" s="596">
        <f t="shared" si="10"/>
        <v>0</v>
      </c>
      <c r="G99" s="596">
        <f t="shared" si="10"/>
        <v>0</v>
      </c>
      <c r="H99" s="596">
        <f t="shared" si="10"/>
        <v>0</v>
      </c>
      <c r="I99" s="596">
        <f t="shared" si="10"/>
        <v>0</v>
      </c>
      <c r="J99" s="596">
        <f t="shared" si="10"/>
        <v>0</v>
      </c>
      <c r="K99" s="596">
        <f t="shared" si="10"/>
        <v>0</v>
      </c>
    </row>
    <row r="100" spans="2:13" s="516" customFormat="1" ht="18" customHeight="1" x14ac:dyDescent="0.25">
      <c r="C100" s="604" t="s">
        <v>397</v>
      </c>
      <c r="D100" s="605"/>
      <c r="E100" s="605"/>
      <c r="F100" s="605"/>
      <c r="G100" s="605"/>
      <c r="H100" s="605"/>
      <c r="I100" s="605"/>
      <c r="J100" s="605"/>
      <c r="K100" s="605"/>
    </row>
    <row r="101" spans="2:13" ht="50.1" customHeight="1" x14ac:dyDescent="0.2">
      <c r="C101" s="622"/>
      <c r="D101" s="623"/>
      <c r="E101" s="623"/>
      <c r="F101" s="623"/>
      <c r="G101" s="623"/>
      <c r="H101" s="623"/>
      <c r="I101" s="623"/>
      <c r="J101" s="623"/>
      <c r="K101" s="623"/>
    </row>
    <row r="102" spans="2:13" ht="24.95" customHeight="1" x14ac:dyDescent="0.25">
      <c r="C102" s="601" t="s">
        <v>400</v>
      </c>
      <c r="G102" s="581"/>
      <c r="H102" s="581"/>
      <c r="I102" s="581"/>
      <c r="J102" s="581"/>
    </row>
    <row r="103" spans="2:13" ht="15" x14ac:dyDescent="0.25">
      <c r="B103" s="517"/>
      <c r="C103" s="587" t="s">
        <v>101</v>
      </c>
      <c r="D103" s="882" t="s">
        <v>89</v>
      </c>
      <c r="E103" s="882"/>
      <c r="F103" s="882" t="s">
        <v>102</v>
      </c>
      <c r="G103" s="882"/>
      <c r="H103" s="586"/>
      <c r="I103" s="586"/>
      <c r="J103" s="586"/>
      <c r="K103" s="510"/>
      <c r="L103" s="510"/>
      <c r="M103" s="510"/>
    </row>
    <row r="104" spans="2:13" ht="20.100000000000001" customHeight="1" x14ac:dyDescent="0.25">
      <c r="B104" s="517"/>
      <c r="C104" s="588" t="s">
        <v>103</v>
      </c>
      <c r="D104" s="890"/>
      <c r="E104" s="890"/>
      <c r="F104" s="891" t="e">
        <f>D104/D108</f>
        <v>#DIV/0!</v>
      </c>
      <c r="G104" s="892"/>
      <c r="H104" s="589"/>
      <c r="I104" s="586"/>
      <c r="J104" s="586"/>
      <c r="K104" s="510"/>
      <c r="L104" s="510"/>
      <c r="M104" s="510"/>
    </row>
    <row r="105" spans="2:13" ht="20.100000000000001" customHeight="1" x14ac:dyDescent="0.25">
      <c r="B105" s="517"/>
      <c r="C105" s="588" t="s">
        <v>104</v>
      </c>
      <c r="D105" s="860">
        <f>D106+D107</f>
        <v>0</v>
      </c>
      <c r="E105" s="893"/>
      <c r="F105" s="891" t="e">
        <f>D105/D108</f>
        <v>#DIV/0!</v>
      </c>
      <c r="G105" s="892"/>
      <c r="H105" s="882" t="s">
        <v>105</v>
      </c>
      <c r="I105" s="882"/>
      <c r="J105" s="586"/>
      <c r="K105" s="510"/>
      <c r="L105" s="510"/>
      <c r="M105" s="510"/>
    </row>
    <row r="106" spans="2:13" ht="20.100000000000001" customHeight="1" x14ac:dyDescent="0.25">
      <c r="B106" s="517"/>
      <c r="C106" s="588" t="s">
        <v>106</v>
      </c>
      <c r="D106" s="894"/>
      <c r="E106" s="894"/>
      <c r="F106" s="884" t="e">
        <f>D106/D108</f>
        <v>#DIV/0!</v>
      </c>
      <c r="G106" s="885"/>
      <c r="H106" s="884" t="e">
        <f>D106/D105</f>
        <v>#DIV/0!</v>
      </c>
      <c r="I106" s="885"/>
      <c r="J106" s="586"/>
      <c r="K106" s="510"/>
      <c r="L106" s="510"/>
      <c r="M106" s="510"/>
    </row>
    <row r="107" spans="2:13" ht="20.100000000000001" customHeight="1" x14ac:dyDescent="0.25">
      <c r="B107" s="517"/>
      <c r="C107" s="588" t="s">
        <v>107</v>
      </c>
      <c r="D107" s="865"/>
      <c r="E107" s="866"/>
      <c r="F107" s="884" t="e">
        <f>D107/D108</f>
        <v>#DIV/0!</v>
      </c>
      <c r="G107" s="885"/>
      <c r="H107" s="867" t="e">
        <f>D107/D105</f>
        <v>#DIV/0!</v>
      </c>
      <c r="I107" s="886"/>
      <c r="J107" s="586"/>
      <c r="K107" s="510"/>
      <c r="L107" s="510"/>
      <c r="M107" s="510"/>
    </row>
    <row r="108" spans="2:13" ht="30" x14ac:dyDescent="0.25">
      <c r="B108" s="517"/>
      <c r="C108" s="590" t="s">
        <v>401</v>
      </c>
      <c r="D108" s="883">
        <f>D104+D106+D107</f>
        <v>0</v>
      </c>
      <c r="E108" s="883"/>
      <c r="F108" s="862" t="e">
        <f>F104+F106+F107</f>
        <v>#DIV/0!</v>
      </c>
      <c r="G108" s="878"/>
      <c r="H108" s="586"/>
      <c r="I108" s="586"/>
      <c r="J108" s="586"/>
      <c r="K108" s="510"/>
      <c r="L108" s="510"/>
      <c r="M108" s="510"/>
    </row>
    <row r="109" spans="2:13" ht="9.9499999999999993" customHeight="1" x14ac:dyDescent="0.2">
      <c r="C109" s="622"/>
      <c r="D109" s="623"/>
      <c r="E109" s="623"/>
      <c r="F109" s="623"/>
      <c r="G109" s="623"/>
      <c r="H109" s="623"/>
      <c r="I109" s="623"/>
      <c r="J109" s="623"/>
      <c r="K109" s="623"/>
    </row>
    <row r="110" spans="2:13" ht="24.75" customHeight="1" x14ac:dyDescent="0.2">
      <c r="C110" s="591" t="s">
        <v>108</v>
      </c>
      <c r="D110" s="873" t="s">
        <v>32</v>
      </c>
      <c r="E110" s="879" t="s">
        <v>109</v>
      </c>
      <c r="F110" s="880" t="s">
        <v>110</v>
      </c>
      <c r="G110" s="881"/>
      <c r="H110" s="879" t="s">
        <v>111</v>
      </c>
      <c r="I110" s="879"/>
      <c r="J110" s="879" t="s">
        <v>112</v>
      </c>
      <c r="K110" s="879" t="s">
        <v>113</v>
      </c>
    </row>
    <row r="111" spans="2:13" ht="24.75" customHeight="1" x14ac:dyDescent="0.2">
      <c r="C111" s="592" t="s">
        <v>31</v>
      </c>
      <c r="D111" s="877"/>
      <c r="E111" s="879"/>
      <c r="F111" s="624" t="s">
        <v>114</v>
      </c>
      <c r="G111" s="624" t="s">
        <v>115</v>
      </c>
      <c r="H111" s="619" t="s">
        <v>116</v>
      </c>
      <c r="I111" s="619" t="s">
        <v>117</v>
      </c>
      <c r="J111" s="879"/>
      <c r="K111" s="879"/>
    </row>
    <row r="112" spans="2:13" ht="20.100000000000001" customHeight="1" x14ac:dyDescent="0.25">
      <c r="C112" s="593" t="s">
        <v>98</v>
      </c>
      <c r="D112" s="602"/>
      <c r="E112" s="602"/>
      <c r="F112" s="602"/>
      <c r="G112" s="602"/>
      <c r="H112" s="603"/>
      <c r="I112" s="602"/>
      <c r="J112" s="602"/>
      <c r="K112" s="594">
        <f t="shared" ref="K112:K117" si="11">SUM(D112:J112)</f>
        <v>0</v>
      </c>
    </row>
    <row r="113" spans="2:13" ht="20.100000000000001" customHeight="1" x14ac:dyDescent="0.25">
      <c r="C113" s="593" t="s">
        <v>118</v>
      </c>
      <c r="D113" s="602"/>
      <c r="E113" s="602"/>
      <c r="F113" s="602"/>
      <c r="G113" s="602"/>
      <c r="H113" s="603"/>
      <c r="I113" s="602"/>
      <c r="J113" s="602"/>
      <c r="K113" s="594">
        <f t="shared" si="11"/>
        <v>0</v>
      </c>
    </row>
    <row r="114" spans="2:13" ht="20.100000000000001" customHeight="1" x14ac:dyDescent="0.25">
      <c r="C114" s="593" t="s">
        <v>77</v>
      </c>
      <c r="D114" s="602"/>
      <c r="E114" s="602"/>
      <c r="F114" s="602"/>
      <c r="G114" s="602"/>
      <c r="H114" s="603"/>
      <c r="I114" s="602"/>
      <c r="J114" s="602"/>
      <c r="K114" s="594">
        <f t="shared" si="11"/>
        <v>0</v>
      </c>
    </row>
    <row r="115" spans="2:13" ht="20.100000000000001" customHeight="1" x14ac:dyDescent="0.25">
      <c r="C115" s="593" t="s">
        <v>78</v>
      </c>
      <c r="D115" s="602"/>
      <c r="E115" s="602"/>
      <c r="F115" s="602"/>
      <c r="G115" s="602"/>
      <c r="H115" s="603"/>
      <c r="I115" s="602"/>
      <c r="J115" s="602"/>
      <c r="K115" s="594">
        <f t="shared" si="11"/>
        <v>0</v>
      </c>
    </row>
    <row r="116" spans="2:13" ht="20.100000000000001" customHeight="1" x14ac:dyDescent="0.25">
      <c r="C116" s="593" t="s">
        <v>79</v>
      </c>
      <c r="D116" s="602"/>
      <c r="E116" s="602"/>
      <c r="F116" s="602"/>
      <c r="G116" s="602"/>
      <c r="H116" s="603"/>
      <c r="I116" s="602"/>
      <c r="J116" s="602"/>
      <c r="K116" s="594">
        <f t="shared" si="11"/>
        <v>0</v>
      </c>
    </row>
    <row r="117" spans="2:13" ht="20.100000000000001" customHeight="1" x14ac:dyDescent="0.25">
      <c r="C117" s="593" t="s">
        <v>100</v>
      </c>
      <c r="D117" s="602"/>
      <c r="E117" s="602"/>
      <c r="F117" s="602"/>
      <c r="G117" s="602"/>
      <c r="H117" s="603"/>
      <c r="I117" s="602"/>
      <c r="J117" s="602"/>
      <c r="K117" s="594">
        <f t="shared" si="11"/>
        <v>0</v>
      </c>
    </row>
    <row r="118" spans="2:13" ht="30" customHeight="1" x14ac:dyDescent="0.2">
      <c r="C118" s="595" t="s">
        <v>125</v>
      </c>
      <c r="D118" s="596">
        <f t="shared" ref="D118:K118" si="12">SUM(D112:D117)</f>
        <v>0</v>
      </c>
      <c r="E118" s="596">
        <f t="shared" si="12"/>
        <v>0</v>
      </c>
      <c r="F118" s="596">
        <f t="shared" si="12"/>
        <v>0</v>
      </c>
      <c r="G118" s="596">
        <f t="shared" si="12"/>
        <v>0</v>
      </c>
      <c r="H118" s="596">
        <f t="shared" si="12"/>
        <v>0</v>
      </c>
      <c r="I118" s="596">
        <f t="shared" si="12"/>
        <v>0</v>
      </c>
      <c r="J118" s="596">
        <f t="shared" si="12"/>
        <v>0</v>
      </c>
      <c r="K118" s="596">
        <f t="shared" si="12"/>
        <v>0</v>
      </c>
    </row>
    <row r="119" spans="2:13" s="516" customFormat="1" ht="18" customHeight="1" x14ac:dyDescent="0.25">
      <c r="C119" s="604" t="s">
        <v>397</v>
      </c>
      <c r="D119" s="605"/>
      <c r="E119" s="605"/>
      <c r="F119" s="605"/>
      <c r="G119" s="605"/>
      <c r="H119" s="605"/>
      <c r="I119" s="605"/>
      <c r="J119" s="605"/>
      <c r="K119" s="605"/>
    </row>
    <row r="120" spans="2:13" ht="50.1" customHeight="1" x14ac:dyDescent="0.2">
      <c r="C120" s="622"/>
      <c r="D120" s="623"/>
      <c r="E120" s="623"/>
      <c r="F120" s="623"/>
      <c r="G120" s="623"/>
      <c r="H120" s="623"/>
      <c r="I120" s="623"/>
      <c r="J120" s="623"/>
      <c r="K120" s="623"/>
    </row>
    <row r="121" spans="2:13" ht="24.95" customHeight="1" x14ac:dyDescent="0.25">
      <c r="C121" s="601" t="s">
        <v>402</v>
      </c>
      <c r="G121" s="581"/>
      <c r="H121" s="581"/>
      <c r="I121" s="581"/>
      <c r="J121" s="581"/>
    </row>
    <row r="122" spans="2:13" ht="15" x14ac:dyDescent="0.25">
      <c r="B122" s="517"/>
      <c r="C122" s="587" t="s">
        <v>101</v>
      </c>
      <c r="D122" s="882" t="s">
        <v>89</v>
      </c>
      <c r="E122" s="882"/>
      <c r="F122" s="882" t="s">
        <v>102</v>
      </c>
      <c r="G122" s="882"/>
      <c r="H122" s="586"/>
      <c r="I122" s="586"/>
      <c r="J122" s="586"/>
      <c r="K122" s="510"/>
      <c r="L122" s="510"/>
      <c r="M122" s="510"/>
    </row>
    <row r="123" spans="2:13" ht="20.100000000000001" customHeight="1" x14ac:dyDescent="0.25">
      <c r="B123" s="517"/>
      <c r="C123" s="588" t="s">
        <v>103</v>
      </c>
      <c r="D123" s="890"/>
      <c r="E123" s="890"/>
      <c r="F123" s="891" t="e">
        <f>D123/D127</f>
        <v>#DIV/0!</v>
      </c>
      <c r="G123" s="892"/>
      <c r="H123" s="589"/>
      <c r="I123" s="586"/>
      <c r="J123" s="586"/>
      <c r="K123" s="510"/>
      <c r="L123" s="510"/>
      <c r="M123" s="510"/>
    </row>
    <row r="124" spans="2:13" ht="20.100000000000001" customHeight="1" x14ac:dyDescent="0.25">
      <c r="B124" s="517"/>
      <c r="C124" s="588" t="s">
        <v>104</v>
      </c>
      <c r="D124" s="860">
        <f>D125+D126</f>
        <v>0</v>
      </c>
      <c r="E124" s="893"/>
      <c r="F124" s="891" t="e">
        <f>D124/D127</f>
        <v>#DIV/0!</v>
      </c>
      <c r="G124" s="892"/>
      <c r="H124" s="882" t="s">
        <v>105</v>
      </c>
      <c r="I124" s="882"/>
      <c r="J124" s="586"/>
      <c r="K124" s="510"/>
      <c r="L124" s="510"/>
      <c r="M124" s="510"/>
    </row>
    <row r="125" spans="2:13" ht="20.100000000000001" customHeight="1" x14ac:dyDescent="0.25">
      <c r="B125" s="517"/>
      <c r="C125" s="588" t="s">
        <v>106</v>
      </c>
      <c r="D125" s="894"/>
      <c r="E125" s="894"/>
      <c r="F125" s="884" t="e">
        <f>D125/D127</f>
        <v>#DIV/0!</v>
      </c>
      <c r="G125" s="885"/>
      <c r="H125" s="884" t="e">
        <f>D125/D124</f>
        <v>#DIV/0!</v>
      </c>
      <c r="I125" s="885"/>
      <c r="J125" s="586"/>
      <c r="K125" s="510"/>
      <c r="L125" s="510"/>
      <c r="M125" s="510"/>
    </row>
    <row r="126" spans="2:13" ht="20.100000000000001" customHeight="1" x14ac:dyDescent="0.25">
      <c r="B126" s="517"/>
      <c r="C126" s="588" t="s">
        <v>107</v>
      </c>
      <c r="D126" s="865"/>
      <c r="E126" s="866"/>
      <c r="F126" s="884" t="e">
        <f>D126/D127</f>
        <v>#DIV/0!</v>
      </c>
      <c r="G126" s="885"/>
      <c r="H126" s="867" t="e">
        <f>D126/D124</f>
        <v>#DIV/0!</v>
      </c>
      <c r="I126" s="886"/>
      <c r="J126" s="586"/>
      <c r="K126" s="510"/>
      <c r="L126" s="510"/>
      <c r="M126" s="510"/>
    </row>
    <row r="127" spans="2:13" ht="30" x14ac:dyDescent="0.25">
      <c r="B127" s="517"/>
      <c r="C127" s="590" t="s">
        <v>126</v>
      </c>
      <c r="D127" s="883">
        <f>D123+D125+D126</f>
        <v>0</v>
      </c>
      <c r="E127" s="883"/>
      <c r="F127" s="862" t="e">
        <f>F123+F125+F126</f>
        <v>#DIV/0!</v>
      </c>
      <c r="G127" s="878"/>
      <c r="H127" s="586"/>
      <c r="I127" s="586"/>
      <c r="J127" s="586"/>
      <c r="K127" s="510"/>
      <c r="L127" s="510"/>
      <c r="M127" s="510"/>
    </row>
    <row r="128" spans="2:13" ht="9.9499999999999993" customHeight="1" x14ac:dyDescent="0.2">
      <c r="C128" s="887"/>
      <c r="D128" s="888"/>
      <c r="E128" s="888"/>
      <c r="F128" s="888"/>
      <c r="G128" s="888"/>
      <c r="H128" s="888"/>
      <c r="I128" s="888"/>
      <c r="J128" s="888"/>
      <c r="K128" s="888"/>
    </row>
    <row r="129" spans="2:13" ht="24.75" customHeight="1" x14ac:dyDescent="0.2">
      <c r="C129" s="591" t="s">
        <v>108</v>
      </c>
      <c r="D129" s="879" t="s">
        <v>32</v>
      </c>
      <c r="E129" s="879" t="s">
        <v>109</v>
      </c>
      <c r="F129" s="880" t="s">
        <v>110</v>
      </c>
      <c r="G129" s="881"/>
      <c r="H129" s="879" t="s">
        <v>111</v>
      </c>
      <c r="I129" s="879"/>
      <c r="J129" s="873" t="s">
        <v>112</v>
      </c>
      <c r="K129" s="873" t="s">
        <v>113</v>
      </c>
    </row>
    <row r="130" spans="2:13" ht="24.75" customHeight="1" x14ac:dyDescent="0.2">
      <c r="C130" s="592" t="s">
        <v>31</v>
      </c>
      <c r="D130" s="879"/>
      <c r="E130" s="879"/>
      <c r="F130" s="624" t="s">
        <v>114</v>
      </c>
      <c r="G130" s="624" t="s">
        <v>115</v>
      </c>
      <c r="H130" s="619" t="s">
        <v>116</v>
      </c>
      <c r="I130" s="619" t="s">
        <v>117</v>
      </c>
      <c r="J130" s="877"/>
      <c r="K130" s="877"/>
    </row>
    <row r="131" spans="2:13" ht="20.100000000000001" customHeight="1" x14ac:dyDescent="0.25">
      <c r="C131" s="593" t="s">
        <v>98</v>
      </c>
      <c r="D131" s="602"/>
      <c r="E131" s="602"/>
      <c r="F131" s="602"/>
      <c r="G131" s="602"/>
      <c r="H131" s="603"/>
      <c r="I131" s="602"/>
      <c r="J131" s="602"/>
      <c r="K131" s="594">
        <f t="shared" ref="K131:K136" si="13">SUM(D131:J131)</f>
        <v>0</v>
      </c>
    </row>
    <row r="132" spans="2:13" ht="20.100000000000001" customHeight="1" x14ac:dyDescent="0.25">
      <c r="C132" s="593" t="s">
        <v>118</v>
      </c>
      <c r="D132" s="602"/>
      <c r="E132" s="602"/>
      <c r="F132" s="602"/>
      <c r="G132" s="602"/>
      <c r="H132" s="603"/>
      <c r="I132" s="602"/>
      <c r="J132" s="602"/>
      <c r="K132" s="594">
        <f t="shared" si="13"/>
        <v>0</v>
      </c>
    </row>
    <row r="133" spans="2:13" ht="20.100000000000001" customHeight="1" x14ac:dyDescent="0.25">
      <c r="C133" s="593" t="s">
        <v>77</v>
      </c>
      <c r="D133" s="602"/>
      <c r="E133" s="602"/>
      <c r="F133" s="602"/>
      <c r="G133" s="602"/>
      <c r="H133" s="603"/>
      <c r="I133" s="602"/>
      <c r="J133" s="602"/>
      <c r="K133" s="594">
        <f t="shared" si="13"/>
        <v>0</v>
      </c>
    </row>
    <row r="134" spans="2:13" ht="20.100000000000001" customHeight="1" x14ac:dyDescent="0.25">
      <c r="C134" s="593" t="s">
        <v>78</v>
      </c>
      <c r="D134" s="602"/>
      <c r="E134" s="602"/>
      <c r="F134" s="602"/>
      <c r="G134" s="602"/>
      <c r="H134" s="603"/>
      <c r="I134" s="602"/>
      <c r="J134" s="602"/>
      <c r="K134" s="594">
        <f t="shared" si="13"/>
        <v>0</v>
      </c>
    </row>
    <row r="135" spans="2:13" ht="20.100000000000001" customHeight="1" x14ac:dyDescent="0.25">
      <c r="C135" s="593" t="s">
        <v>79</v>
      </c>
      <c r="D135" s="602"/>
      <c r="E135" s="602"/>
      <c r="F135" s="602"/>
      <c r="G135" s="602"/>
      <c r="H135" s="603"/>
      <c r="I135" s="602"/>
      <c r="J135" s="602"/>
      <c r="K135" s="594">
        <f t="shared" si="13"/>
        <v>0</v>
      </c>
    </row>
    <row r="136" spans="2:13" ht="20.100000000000001" customHeight="1" x14ac:dyDescent="0.25">
      <c r="C136" s="593" t="s">
        <v>100</v>
      </c>
      <c r="D136" s="602"/>
      <c r="E136" s="602"/>
      <c r="F136" s="602"/>
      <c r="G136" s="602"/>
      <c r="H136" s="603"/>
      <c r="I136" s="602"/>
      <c r="J136" s="602"/>
      <c r="K136" s="594">
        <f t="shared" si="13"/>
        <v>0</v>
      </c>
    </row>
    <row r="137" spans="2:13" ht="30" customHeight="1" x14ac:dyDescent="0.2">
      <c r="C137" s="595" t="s">
        <v>126</v>
      </c>
      <c r="D137" s="596">
        <f t="shared" ref="D137:K137" si="14">SUM(D131:D136)</f>
        <v>0</v>
      </c>
      <c r="E137" s="596">
        <f t="shared" si="14"/>
        <v>0</v>
      </c>
      <c r="F137" s="596">
        <f t="shared" si="14"/>
        <v>0</v>
      </c>
      <c r="G137" s="596">
        <f t="shared" si="14"/>
        <v>0</v>
      </c>
      <c r="H137" s="596">
        <f t="shared" si="14"/>
        <v>0</v>
      </c>
      <c r="I137" s="596">
        <f t="shared" si="14"/>
        <v>0</v>
      </c>
      <c r="J137" s="596">
        <f t="shared" si="14"/>
        <v>0</v>
      </c>
      <c r="K137" s="596">
        <f t="shared" si="14"/>
        <v>0</v>
      </c>
    </row>
    <row r="138" spans="2:13" s="516" customFormat="1" ht="18" customHeight="1" x14ac:dyDescent="0.25">
      <c r="C138" s="604" t="s">
        <v>397</v>
      </c>
      <c r="D138" s="605"/>
      <c r="E138" s="605"/>
      <c r="F138" s="605"/>
      <c r="G138" s="605"/>
      <c r="H138" s="605"/>
      <c r="I138" s="605"/>
      <c r="J138" s="605"/>
      <c r="K138" s="605"/>
    </row>
    <row r="139" spans="2:13" s="516" customFormat="1" ht="50.1" customHeight="1" x14ac:dyDescent="0.2">
      <c r="C139" s="599"/>
      <c r="D139" s="605"/>
      <c r="E139" s="605"/>
      <c r="F139" s="605"/>
      <c r="G139" s="605"/>
      <c r="H139" s="605"/>
      <c r="I139" s="605"/>
      <c r="J139" s="605"/>
      <c r="K139" s="605"/>
    </row>
    <row r="140" spans="2:13" ht="24.95" customHeight="1" x14ac:dyDescent="0.25">
      <c r="C140" s="601" t="s">
        <v>403</v>
      </c>
      <c r="G140" s="581"/>
      <c r="H140" s="581"/>
      <c r="I140" s="581"/>
      <c r="J140" s="581"/>
    </row>
    <row r="141" spans="2:13" ht="15" x14ac:dyDescent="0.25">
      <c r="B141" s="517"/>
      <c r="C141" s="587" t="s">
        <v>101</v>
      </c>
      <c r="D141" s="869" t="s">
        <v>89</v>
      </c>
      <c r="E141" s="870"/>
      <c r="F141" s="869" t="s">
        <v>102</v>
      </c>
      <c r="G141" s="870"/>
      <c r="H141" s="586"/>
      <c r="I141" s="586"/>
      <c r="J141" s="586"/>
      <c r="K141" s="510"/>
      <c r="L141" s="510"/>
      <c r="M141" s="510"/>
    </row>
    <row r="142" spans="2:13" ht="20.100000000000001" customHeight="1" x14ac:dyDescent="0.25">
      <c r="B142" s="517"/>
      <c r="C142" s="588" t="s">
        <v>103</v>
      </c>
      <c r="D142" s="871"/>
      <c r="E142" s="872"/>
      <c r="F142" s="862" t="e">
        <f>D142/D146</f>
        <v>#DIV/0!</v>
      </c>
      <c r="G142" s="863"/>
      <c r="H142" s="589"/>
      <c r="I142" s="586"/>
      <c r="J142" s="586"/>
      <c r="K142" s="510"/>
      <c r="L142" s="510"/>
      <c r="M142" s="510"/>
    </row>
    <row r="143" spans="2:13" ht="20.100000000000001" customHeight="1" x14ac:dyDescent="0.25">
      <c r="B143" s="517"/>
      <c r="C143" s="588" t="s">
        <v>104</v>
      </c>
      <c r="D143" s="860">
        <f>D144+D145</f>
        <v>0</v>
      </c>
      <c r="E143" s="861"/>
      <c r="F143" s="862" t="e">
        <f>D143/D146</f>
        <v>#DIV/0!</v>
      </c>
      <c r="G143" s="863"/>
      <c r="H143" s="869" t="s">
        <v>105</v>
      </c>
      <c r="I143" s="870"/>
      <c r="J143" s="586"/>
      <c r="K143" s="510"/>
      <c r="L143" s="510"/>
      <c r="M143" s="510"/>
    </row>
    <row r="144" spans="2:13" ht="20.100000000000001" customHeight="1" x14ac:dyDescent="0.25">
      <c r="B144" s="517"/>
      <c r="C144" s="588" t="s">
        <v>106</v>
      </c>
      <c r="D144" s="865"/>
      <c r="E144" s="866"/>
      <c r="F144" s="867" t="e">
        <f>D144/D146</f>
        <v>#DIV/0!</v>
      </c>
      <c r="G144" s="868"/>
      <c r="H144" s="867" t="e">
        <f>D144/D143</f>
        <v>#DIV/0!</v>
      </c>
      <c r="I144" s="868"/>
      <c r="J144" s="586"/>
      <c r="K144" s="510"/>
      <c r="L144" s="510"/>
      <c r="M144" s="510"/>
    </row>
    <row r="145" spans="2:13" ht="20.100000000000001" customHeight="1" x14ac:dyDescent="0.25">
      <c r="B145" s="517"/>
      <c r="C145" s="588" t="s">
        <v>107</v>
      </c>
      <c r="D145" s="865"/>
      <c r="E145" s="866"/>
      <c r="F145" s="867" t="e">
        <f>D145/D146</f>
        <v>#DIV/0!</v>
      </c>
      <c r="G145" s="868"/>
      <c r="H145" s="867" t="e">
        <f>D145/D143</f>
        <v>#DIV/0!</v>
      </c>
      <c r="I145" s="868"/>
      <c r="J145" s="586"/>
      <c r="K145" s="510"/>
      <c r="L145" s="510"/>
      <c r="M145" s="510"/>
    </row>
    <row r="146" spans="2:13" ht="30" x14ac:dyDescent="0.25">
      <c r="B146" s="517"/>
      <c r="C146" s="590" t="s">
        <v>404</v>
      </c>
      <c r="D146" s="860">
        <f>D142+D144+D145</f>
        <v>0</v>
      </c>
      <c r="E146" s="861"/>
      <c r="F146" s="862" t="e">
        <f>F142+F144+F145</f>
        <v>#DIV/0!</v>
      </c>
      <c r="G146" s="863"/>
      <c r="H146" s="586"/>
      <c r="I146" s="586"/>
      <c r="J146" s="586"/>
      <c r="K146" s="510"/>
      <c r="L146" s="510"/>
      <c r="M146" s="510"/>
    </row>
    <row r="147" spans="2:13" ht="9.9499999999999993" customHeight="1" x14ac:dyDescent="0.2">
      <c r="C147" s="864"/>
      <c r="D147" s="864"/>
      <c r="E147" s="864"/>
      <c r="F147" s="864"/>
      <c r="G147" s="864"/>
      <c r="H147" s="864"/>
      <c r="I147" s="864"/>
      <c r="J147" s="864"/>
      <c r="K147" s="864"/>
    </row>
    <row r="148" spans="2:13" ht="24.75" customHeight="1" x14ac:dyDescent="0.2">
      <c r="C148" s="591" t="s">
        <v>108</v>
      </c>
      <c r="D148" s="873" t="s">
        <v>32</v>
      </c>
      <c r="E148" s="873" t="s">
        <v>109</v>
      </c>
      <c r="F148" s="875" t="s">
        <v>110</v>
      </c>
      <c r="G148" s="876"/>
      <c r="H148" s="875" t="s">
        <v>111</v>
      </c>
      <c r="I148" s="876"/>
      <c r="J148" s="873" t="s">
        <v>112</v>
      </c>
      <c r="K148" s="873" t="s">
        <v>113</v>
      </c>
    </row>
    <row r="149" spans="2:13" ht="24.75" customHeight="1" x14ac:dyDescent="0.2">
      <c r="C149" s="592" t="s">
        <v>31</v>
      </c>
      <c r="D149" s="874"/>
      <c r="E149" s="874"/>
      <c r="F149" s="624" t="s">
        <v>114</v>
      </c>
      <c r="G149" s="624" t="s">
        <v>115</v>
      </c>
      <c r="H149" s="619" t="s">
        <v>116</v>
      </c>
      <c r="I149" s="619" t="s">
        <v>117</v>
      </c>
      <c r="J149" s="874"/>
      <c r="K149" s="874"/>
    </row>
    <row r="150" spans="2:13" ht="20.100000000000001" customHeight="1" x14ac:dyDescent="0.25">
      <c r="C150" s="593" t="s">
        <v>98</v>
      </c>
      <c r="D150" s="602"/>
      <c r="E150" s="602"/>
      <c r="F150" s="602"/>
      <c r="G150" s="602"/>
      <c r="H150" s="603"/>
      <c r="I150" s="602"/>
      <c r="J150" s="602"/>
      <c r="K150" s="594">
        <f t="shared" ref="K150:K155" si="15">SUM(D150:J150)</f>
        <v>0</v>
      </c>
    </row>
    <row r="151" spans="2:13" ht="20.100000000000001" customHeight="1" x14ac:dyDescent="0.25">
      <c r="C151" s="593" t="s">
        <v>118</v>
      </c>
      <c r="D151" s="602"/>
      <c r="E151" s="602"/>
      <c r="F151" s="602"/>
      <c r="G151" s="602"/>
      <c r="H151" s="603"/>
      <c r="I151" s="602"/>
      <c r="J151" s="602"/>
      <c r="K151" s="594">
        <f t="shared" si="15"/>
        <v>0</v>
      </c>
    </row>
    <row r="152" spans="2:13" ht="20.100000000000001" customHeight="1" x14ac:dyDescent="0.25">
      <c r="C152" s="593" t="s">
        <v>77</v>
      </c>
      <c r="D152" s="602"/>
      <c r="E152" s="602"/>
      <c r="F152" s="602"/>
      <c r="G152" s="602"/>
      <c r="H152" s="603"/>
      <c r="I152" s="602"/>
      <c r="J152" s="602"/>
      <c r="K152" s="594">
        <f t="shared" si="15"/>
        <v>0</v>
      </c>
    </row>
    <row r="153" spans="2:13" ht="20.100000000000001" customHeight="1" x14ac:dyDescent="0.25">
      <c r="C153" s="593" t="s">
        <v>78</v>
      </c>
      <c r="D153" s="602"/>
      <c r="E153" s="602"/>
      <c r="F153" s="602"/>
      <c r="G153" s="602"/>
      <c r="H153" s="603"/>
      <c r="I153" s="602"/>
      <c r="J153" s="602"/>
      <c r="K153" s="594">
        <f t="shared" si="15"/>
        <v>0</v>
      </c>
    </row>
    <row r="154" spans="2:13" ht="20.100000000000001" customHeight="1" x14ac:dyDescent="0.25">
      <c r="C154" s="593" t="s">
        <v>79</v>
      </c>
      <c r="D154" s="602"/>
      <c r="E154" s="602"/>
      <c r="F154" s="602"/>
      <c r="G154" s="602"/>
      <c r="H154" s="603"/>
      <c r="I154" s="602"/>
      <c r="J154" s="602"/>
      <c r="K154" s="594">
        <f t="shared" si="15"/>
        <v>0</v>
      </c>
    </row>
    <row r="155" spans="2:13" ht="20.100000000000001" customHeight="1" x14ac:dyDescent="0.25">
      <c r="C155" s="593" t="s">
        <v>100</v>
      </c>
      <c r="D155" s="602"/>
      <c r="E155" s="602"/>
      <c r="F155" s="602"/>
      <c r="G155" s="602"/>
      <c r="H155" s="603"/>
      <c r="I155" s="602"/>
      <c r="J155" s="602"/>
      <c r="K155" s="594">
        <f t="shared" si="15"/>
        <v>0</v>
      </c>
    </row>
    <row r="156" spans="2:13" ht="30" customHeight="1" x14ac:dyDescent="0.2">
      <c r="C156" s="595" t="s">
        <v>127</v>
      </c>
      <c r="D156" s="596">
        <f t="shared" ref="D156:K156" si="16">SUM(D150:D155)</f>
        <v>0</v>
      </c>
      <c r="E156" s="596">
        <f t="shared" si="16"/>
        <v>0</v>
      </c>
      <c r="F156" s="596">
        <f t="shared" si="16"/>
        <v>0</v>
      </c>
      <c r="G156" s="596">
        <f t="shared" si="16"/>
        <v>0</v>
      </c>
      <c r="H156" s="596">
        <f t="shared" si="16"/>
        <v>0</v>
      </c>
      <c r="I156" s="596">
        <f t="shared" si="16"/>
        <v>0</v>
      </c>
      <c r="J156" s="596">
        <f t="shared" si="16"/>
        <v>0</v>
      </c>
      <c r="K156" s="596">
        <f t="shared" si="16"/>
        <v>0</v>
      </c>
    </row>
    <row r="157" spans="2:13" s="516" customFormat="1" ht="18" customHeight="1" x14ac:dyDescent="0.25">
      <c r="C157" s="604" t="s">
        <v>397</v>
      </c>
      <c r="D157" s="605"/>
      <c r="E157" s="605"/>
      <c r="F157" s="605"/>
      <c r="G157" s="605"/>
      <c r="H157" s="605"/>
      <c r="I157" s="605"/>
      <c r="J157" s="605"/>
      <c r="K157" s="605"/>
    </row>
    <row r="158" spans="2:13" ht="50.1" customHeight="1" x14ac:dyDescent="0.2">
      <c r="C158" s="622"/>
      <c r="D158" s="623"/>
      <c r="E158" s="623"/>
      <c r="F158" s="623"/>
      <c r="G158" s="623"/>
      <c r="H158" s="623"/>
      <c r="I158" s="623"/>
      <c r="J158" s="623"/>
      <c r="K158" s="623"/>
    </row>
    <row r="159" spans="2:13" ht="24.95" customHeight="1" x14ac:dyDescent="0.25">
      <c r="C159" s="601" t="s">
        <v>405</v>
      </c>
      <c r="G159" s="581"/>
      <c r="H159" s="581"/>
      <c r="I159" s="581"/>
      <c r="J159" s="581"/>
    </row>
    <row r="160" spans="2:13" ht="15" x14ac:dyDescent="0.25">
      <c r="B160" s="517"/>
      <c r="C160" s="587" t="s">
        <v>101</v>
      </c>
      <c r="D160" s="869" t="s">
        <v>89</v>
      </c>
      <c r="E160" s="870"/>
      <c r="F160" s="869" t="s">
        <v>102</v>
      </c>
      <c r="G160" s="870"/>
      <c r="H160" s="586"/>
      <c r="I160" s="586"/>
      <c r="J160" s="586"/>
      <c r="K160" s="510"/>
      <c r="L160" s="510"/>
      <c r="M160" s="510"/>
    </row>
    <row r="161" spans="2:13" ht="20.100000000000001" customHeight="1" x14ac:dyDescent="0.25">
      <c r="B161" s="517"/>
      <c r="C161" s="588" t="s">
        <v>103</v>
      </c>
      <c r="D161" s="871"/>
      <c r="E161" s="872"/>
      <c r="F161" s="862" t="e">
        <f>D161/D165</f>
        <v>#DIV/0!</v>
      </c>
      <c r="G161" s="863"/>
      <c r="H161" s="589"/>
      <c r="I161" s="586"/>
      <c r="J161" s="586"/>
      <c r="K161" s="510"/>
      <c r="L161" s="510"/>
      <c r="M161" s="510"/>
    </row>
    <row r="162" spans="2:13" ht="20.100000000000001" customHeight="1" x14ac:dyDescent="0.25">
      <c r="B162" s="517"/>
      <c r="C162" s="588" t="s">
        <v>104</v>
      </c>
      <c r="D162" s="860">
        <f>D163+D164</f>
        <v>0</v>
      </c>
      <c r="E162" s="861"/>
      <c r="F162" s="862" t="e">
        <f>D162/D165</f>
        <v>#DIV/0!</v>
      </c>
      <c r="G162" s="863"/>
      <c r="H162" s="869" t="s">
        <v>105</v>
      </c>
      <c r="I162" s="870"/>
      <c r="J162" s="586"/>
      <c r="K162" s="510"/>
      <c r="L162" s="510"/>
      <c r="M162" s="510"/>
    </row>
    <row r="163" spans="2:13" ht="20.100000000000001" customHeight="1" x14ac:dyDescent="0.25">
      <c r="B163" s="517"/>
      <c r="C163" s="588" t="s">
        <v>106</v>
      </c>
      <c r="D163" s="865"/>
      <c r="E163" s="866"/>
      <c r="F163" s="867" t="e">
        <f>D163/D165</f>
        <v>#DIV/0!</v>
      </c>
      <c r="G163" s="889"/>
      <c r="H163" s="867" t="e">
        <f>D163/D162</f>
        <v>#DIV/0!</v>
      </c>
      <c r="I163" s="889"/>
      <c r="J163" s="586"/>
      <c r="K163" s="510"/>
      <c r="L163" s="510"/>
      <c r="M163" s="510"/>
    </row>
    <row r="164" spans="2:13" ht="20.100000000000001" customHeight="1" x14ac:dyDescent="0.25">
      <c r="B164" s="517"/>
      <c r="C164" s="588" t="s">
        <v>107</v>
      </c>
      <c r="D164" s="865"/>
      <c r="E164" s="866"/>
      <c r="F164" s="867" t="e">
        <f>D164/D165</f>
        <v>#DIV/0!</v>
      </c>
      <c r="G164" s="868"/>
      <c r="H164" s="867" t="e">
        <f>D164/D162</f>
        <v>#DIV/0!</v>
      </c>
      <c r="I164" s="868"/>
      <c r="J164" s="586"/>
      <c r="K164" s="510"/>
      <c r="L164" s="510"/>
      <c r="M164" s="510"/>
    </row>
    <row r="165" spans="2:13" ht="30" x14ac:dyDescent="0.25">
      <c r="B165" s="517"/>
      <c r="C165" s="590" t="s">
        <v>406</v>
      </c>
      <c r="D165" s="860">
        <f>D161+D163+D164</f>
        <v>0</v>
      </c>
      <c r="E165" s="861"/>
      <c r="F165" s="862" t="e">
        <f>F161+F163+F164</f>
        <v>#DIV/0!</v>
      </c>
      <c r="G165" s="863"/>
      <c r="H165" s="586"/>
      <c r="I165" s="586"/>
      <c r="J165" s="586"/>
      <c r="K165" s="510"/>
      <c r="L165" s="510"/>
      <c r="M165" s="510"/>
    </row>
    <row r="166" spans="2:13" ht="9.9499999999999993" customHeight="1" x14ac:dyDescent="0.2">
      <c r="C166" s="864"/>
      <c r="D166" s="864"/>
      <c r="E166" s="864"/>
      <c r="F166" s="864"/>
      <c r="G166" s="864"/>
      <c r="H166" s="864"/>
      <c r="I166" s="864"/>
      <c r="J166" s="864"/>
      <c r="K166" s="864"/>
    </row>
    <row r="167" spans="2:13" ht="24.75" customHeight="1" x14ac:dyDescent="0.2">
      <c r="C167" s="591" t="s">
        <v>108</v>
      </c>
      <c r="D167" s="873" t="s">
        <v>32</v>
      </c>
      <c r="E167" s="873" t="s">
        <v>109</v>
      </c>
      <c r="F167" s="875" t="s">
        <v>110</v>
      </c>
      <c r="G167" s="876"/>
      <c r="H167" s="875" t="s">
        <v>111</v>
      </c>
      <c r="I167" s="876"/>
      <c r="J167" s="873" t="s">
        <v>112</v>
      </c>
      <c r="K167" s="873" t="s">
        <v>113</v>
      </c>
    </row>
    <row r="168" spans="2:13" ht="24.75" customHeight="1" x14ac:dyDescent="0.2">
      <c r="C168" s="592" t="s">
        <v>31</v>
      </c>
      <c r="D168" s="874"/>
      <c r="E168" s="874"/>
      <c r="F168" s="624" t="s">
        <v>114</v>
      </c>
      <c r="G168" s="624" t="s">
        <v>115</v>
      </c>
      <c r="H168" s="619" t="s">
        <v>116</v>
      </c>
      <c r="I168" s="619" t="s">
        <v>117</v>
      </c>
      <c r="J168" s="877"/>
      <c r="K168" s="877"/>
    </row>
    <row r="169" spans="2:13" ht="20.100000000000001" customHeight="1" x14ac:dyDescent="0.25">
      <c r="C169" s="593" t="s">
        <v>98</v>
      </c>
      <c r="D169" s="602"/>
      <c r="E169" s="602"/>
      <c r="F169" s="602"/>
      <c r="G169" s="602"/>
      <c r="H169" s="603"/>
      <c r="I169" s="602"/>
      <c r="J169" s="602"/>
      <c r="K169" s="594">
        <f t="shared" ref="K169:K174" si="17">SUM(D169:J169)</f>
        <v>0</v>
      </c>
    </row>
    <row r="170" spans="2:13" ht="20.100000000000001" customHeight="1" x14ac:dyDescent="0.25">
      <c r="C170" s="593" t="s">
        <v>118</v>
      </c>
      <c r="D170" s="602"/>
      <c r="E170" s="602"/>
      <c r="F170" s="602"/>
      <c r="G170" s="602"/>
      <c r="H170" s="603"/>
      <c r="I170" s="602"/>
      <c r="J170" s="602"/>
      <c r="K170" s="594">
        <f t="shared" si="17"/>
        <v>0</v>
      </c>
    </row>
    <row r="171" spans="2:13" ht="20.100000000000001" customHeight="1" x14ac:dyDescent="0.25">
      <c r="C171" s="593" t="s">
        <v>77</v>
      </c>
      <c r="D171" s="602"/>
      <c r="E171" s="602"/>
      <c r="F171" s="602"/>
      <c r="G171" s="602"/>
      <c r="H171" s="603"/>
      <c r="I171" s="602"/>
      <c r="J171" s="602"/>
      <c r="K171" s="594">
        <f t="shared" si="17"/>
        <v>0</v>
      </c>
    </row>
    <row r="172" spans="2:13" ht="20.100000000000001" customHeight="1" x14ac:dyDescent="0.25">
      <c r="C172" s="593" t="s">
        <v>78</v>
      </c>
      <c r="D172" s="602"/>
      <c r="E172" s="602"/>
      <c r="F172" s="602"/>
      <c r="G172" s="602"/>
      <c r="H172" s="603"/>
      <c r="I172" s="602"/>
      <c r="J172" s="602"/>
      <c r="K172" s="594">
        <f t="shared" si="17"/>
        <v>0</v>
      </c>
    </row>
    <row r="173" spans="2:13" ht="20.100000000000001" customHeight="1" x14ac:dyDescent="0.25">
      <c r="C173" s="593" t="s">
        <v>79</v>
      </c>
      <c r="D173" s="602"/>
      <c r="E173" s="602"/>
      <c r="F173" s="602"/>
      <c r="G173" s="602"/>
      <c r="H173" s="603"/>
      <c r="I173" s="602"/>
      <c r="J173" s="602"/>
      <c r="K173" s="594">
        <f t="shared" si="17"/>
        <v>0</v>
      </c>
    </row>
    <row r="174" spans="2:13" ht="20.100000000000001" customHeight="1" x14ac:dyDescent="0.25">
      <c r="C174" s="593" t="s">
        <v>100</v>
      </c>
      <c r="D174" s="602"/>
      <c r="E174" s="602"/>
      <c r="F174" s="602"/>
      <c r="G174" s="602"/>
      <c r="H174" s="603"/>
      <c r="I174" s="602"/>
      <c r="J174" s="602"/>
      <c r="K174" s="594">
        <f t="shared" si="17"/>
        <v>0</v>
      </c>
    </row>
    <row r="175" spans="2:13" ht="30" customHeight="1" x14ac:dyDescent="0.2">
      <c r="C175" s="595" t="s">
        <v>128</v>
      </c>
      <c r="D175" s="596">
        <f t="shared" ref="D175:K175" si="18">SUM(D169:D174)</f>
        <v>0</v>
      </c>
      <c r="E175" s="596">
        <f t="shared" si="18"/>
        <v>0</v>
      </c>
      <c r="F175" s="596">
        <f t="shared" si="18"/>
        <v>0</v>
      </c>
      <c r="G175" s="596">
        <f t="shared" si="18"/>
        <v>0</v>
      </c>
      <c r="H175" s="596">
        <f t="shared" si="18"/>
        <v>0</v>
      </c>
      <c r="I175" s="596">
        <f t="shared" si="18"/>
        <v>0</v>
      </c>
      <c r="J175" s="596">
        <f t="shared" si="18"/>
        <v>0</v>
      </c>
      <c r="K175" s="596">
        <f t="shared" si="18"/>
        <v>0</v>
      </c>
    </row>
    <row r="176" spans="2:13" s="516" customFormat="1" ht="18" customHeight="1" x14ac:dyDescent="0.25">
      <c r="C176" s="604" t="s">
        <v>397</v>
      </c>
      <c r="D176" s="605"/>
      <c r="E176" s="605"/>
      <c r="F176" s="605"/>
      <c r="G176" s="605"/>
      <c r="H176" s="605"/>
      <c r="I176" s="605"/>
      <c r="J176" s="605"/>
      <c r="K176" s="605"/>
    </row>
    <row r="177" spans="2:13" ht="50.1" customHeight="1" x14ac:dyDescent="0.2">
      <c r="C177" s="622"/>
      <c r="D177" s="623"/>
      <c r="E177" s="623"/>
      <c r="F177" s="623"/>
      <c r="G177" s="623"/>
      <c r="H177" s="623"/>
      <c r="I177" s="623"/>
      <c r="J177" s="623"/>
      <c r="K177" s="623"/>
    </row>
    <row r="178" spans="2:13" ht="24.95" customHeight="1" x14ac:dyDescent="0.35">
      <c r="C178" s="606" t="s">
        <v>407</v>
      </c>
      <c r="G178" s="581"/>
      <c r="H178" s="581"/>
      <c r="I178" s="581"/>
      <c r="J178" s="581"/>
    </row>
    <row r="179" spans="2:13" ht="15" x14ac:dyDescent="0.25">
      <c r="B179" s="517"/>
      <c r="C179" s="587" t="s">
        <v>101</v>
      </c>
      <c r="D179" s="869" t="s">
        <v>89</v>
      </c>
      <c r="E179" s="870"/>
      <c r="F179" s="869" t="s">
        <v>102</v>
      </c>
      <c r="G179" s="870"/>
      <c r="H179" s="586"/>
      <c r="I179" s="586"/>
      <c r="J179" s="586"/>
      <c r="K179" s="510"/>
      <c r="L179" s="510"/>
      <c r="M179" s="510"/>
    </row>
    <row r="180" spans="2:13" ht="20.100000000000001" customHeight="1" x14ac:dyDescent="0.25">
      <c r="B180" s="517"/>
      <c r="C180" s="588" t="s">
        <v>103</v>
      </c>
      <c r="D180" s="871"/>
      <c r="E180" s="872"/>
      <c r="F180" s="862" t="e">
        <f>D180/D184</f>
        <v>#DIV/0!</v>
      </c>
      <c r="G180" s="863"/>
      <c r="H180" s="589"/>
      <c r="I180" s="586"/>
      <c r="J180" s="586"/>
      <c r="K180" s="510"/>
      <c r="L180" s="510"/>
      <c r="M180" s="510"/>
    </row>
    <row r="181" spans="2:13" ht="20.100000000000001" customHeight="1" x14ac:dyDescent="0.25">
      <c r="B181" s="517"/>
      <c r="C181" s="588" t="s">
        <v>104</v>
      </c>
      <c r="D181" s="860">
        <f>D182+D183</f>
        <v>0</v>
      </c>
      <c r="E181" s="861"/>
      <c r="F181" s="862" t="e">
        <f>D181/D184</f>
        <v>#DIV/0!</v>
      </c>
      <c r="G181" s="863"/>
      <c r="H181" s="869" t="s">
        <v>105</v>
      </c>
      <c r="I181" s="870"/>
      <c r="J181" s="586"/>
      <c r="K181" s="510"/>
      <c r="L181" s="510"/>
      <c r="M181" s="510"/>
    </row>
    <row r="182" spans="2:13" ht="20.100000000000001" customHeight="1" x14ac:dyDescent="0.25">
      <c r="B182" s="517"/>
      <c r="C182" s="588" t="s">
        <v>106</v>
      </c>
      <c r="D182" s="865"/>
      <c r="E182" s="866"/>
      <c r="F182" s="867" t="e">
        <f>D182/D184</f>
        <v>#DIV/0!</v>
      </c>
      <c r="G182" s="889"/>
      <c r="H182" s="867" t="e">
        <f>D182/D181</f>
        <v>#DIV/0!</v>
      </c>
      <c r="I182" s="889"/>
      <c r="J182" s="586"/>
      <c r="K182" s="510"/>
      <c r="L182" s="510"/>
      <c r="M182" s="510"/>
    </row>
    <row r="183" spans="2:13" ht="20.100000000000001" customHeight="1" x14ac:dyDescent="0.25">
      <c r="B183" s="517"/>
      <c r="C183" s="588" t="s">
        <v>107</v>
      </c>
      <c r="D183" s="865"/>
      <c r="E183" s="866"/>
      <c r="F183" s="867" t="e">
        <f>D183/D184</f>
        <v>#DIV/0!</v>
      </c>
      <c r="G183" s="868"/>
      <c r="H183" s="867" t="e">
        <f>D183/D181</f>
        <v>#DIV/0!</v>
      </c>
      <c r="I183" s="868"/>
      <c r="J183" s="586"/>
      <c r="K183" s="510"/>
      <c r="L183" s="510"/>
      <c r="M183" s="510"/>
    </row>
    <row r="184" spans="2:13" ht="30" x14ac:dyDescent="0.25">
      <c r="B184" s="517"/>
      <c r="C184" s="590" t="s">
        <v>408</v>
      </c>
      <c r="D184" s="860">
        <f>D180+D182+D183</f>
        <v>0</v>
      </c>
      <c r="E184" s="861"/>
      <c r="F184" s="862" t="e">
        <f>F180+F182+F183</f>
        <v>#DIV/0!</v>
      </c>
      <c r="G184" s="863"/>
      <c r="H184" s="586"/>
      <c r="I184" s="586"/>
      <c r="J184" s="586"/>
      <c r="K184" s="510"/>
      <c r="L184" s="510"/>
      <c r="M184" s="510"/>
    </row>
    <row r="185" spans="2:13" ht="9.9499999999999993" customHeight="1" x14ac:dyDescent="0.2">
      <c r="C185" s="618"/>
      <c r="D185" s="618"/>
      <c r="E185" s="618"/>
      <c r="F185" s="618"/>
      <c r="G185" s="618"/>
      <c r="H185" s="618"/>
      <c r="I185" s="618"/>
      <c r="J185" s="618"/>
      <c r="K185" s="618"/>
    </row>
    <row r="186" spans="2:13" ht="24.75" customHeight="1" x14ac:dyDescent="0.2">
      <c r="C186" s="591" t="s">
        <v>108</v>
      </c>
      <c r="D186" s="873" t="s">
        <v>32</v>
      </c>
      <c r="E186" s="873" t="s">
        <v>109</v>
      </c>
      <c r="F186" s="875" t="s">
        <v>110</v>
      </c>
      <c r="G186" s="889"/>
      <c r="H186" s="875" t="s">
        <v>111</v>
      </c>
      <c r="I186" s="889"/>
      <c r="J186" s="873" t="s">
        <v>112</v>
      </c>
      <c r="K186" s="873" t="s">
        <v>113</v>
      </c>
    </row>
    <row r="187" spans="2:13" ht="24.75" customHeight="1" x14ac:dyDescent="0.2">
      <c r="C187" s="592" t="s">
        <v>31</v>
      </c>
      <c r="D187" s="877"/>
      <c r="E187" s="877"/>
      <c r="F187" s="624" t="s">
        <v>114</v>
      </c>
      <c r="G187" s="624" t="s">
        <v>115</v>
      </c>
      <c r="H187" s="619" t="s">
        <v>116</v>
      </c>
      <c r="I187" s="619" t="s">
        <v>117</v>
      </c>
      <c r="J187" s="874"/>
      <c r="K187" s="874"/>
    </row>
    <row r="188" spans="2:13" ht="20.100000000000001" customHeight="1" x14ac:dyDescent="0.25">
      <c r="C188" s="593" t="s">
        <v>98</v>
      </c>
      <c r="D188" s="602"/>
      <c r="E188" s="602"/>
      <c r="F188" s="602"/>
      <c r="G188" s="602"/>
      <c r="H188" s="603"/>
      <c r="I188" s="602"/>
      <c r="J188" s="602"/>
      <c r="K188" s="594">
        <f t="shared" ref="K188:K193" si="19">SUM(D188:J188)</f>
        <v>0</v>
      </c>
    </row>
    <row r="189" spans="2:13" ht="20.100000000000001" customHeight="1" x14ac:dyDescent="0.25">
      <c r="C189" s="593" t="s">
        <v>118</v>
      </c>
      <c r="D189" s="602"/>
      <c r="E189" s="602"/>
      <c r="F189" s="602"/>
      <c r="G189" s="602"/>
      <c r="H189" s="603"/>
      <c r="I189" s="602"/>
      <c r="J189" s="602"/>
      <c r="K189" s="594">
        <f t="shared" si="19"/>
        <v>0</v>
      </c>
    </row>
    <row r="190" spans="2:13" ht="20.100000000000001" customHeight="1" x14ac:dyDescent="0.25">
      <c r="C190" s="593" t="s">
        <v>77</v>
      </c>
      <c r="D190" s="602"/>
      <c r="E190" s="602"/>
      <c r="F190" s="602"/>
      <c r="G190" s="602"/>
      <c r="H190" s="603"/>
      <c r="I190" s="602"/>
      <c r="J190" s="602"/>
      <c r="K190" s="594">
        <f t="shared" si="19"/>
        <v>0</v>
      </c>
    </row>
    <row r="191" spans="2:13" ht="20.100000000000001" customHeight="1" x14ac:dyDescent="0.25">
      <c r="C191" s="593" t="s">
        <v>78</v>
      </c>
      <c r="D191" s="602"/>
      <c r="E191" s="602"/>
      <c r="F191" s="602"/>
      <c r="G191" s="602"/>
      <c r="H191" s="603"/>
      <c r="I191" s="602"/>
      <c r="J191" s="602"/>
      <c r="K191" s="594">
        <f t="shared" si="19"/>
        <v>0</v>
      </c>
    </row>
    <row r="192" spans="2:13" ht="20.100000000000001" customHeight="1" x14ac:dyDescent="0.25">
      <c r="C192" s="593" t="s">
        <v>79</v>
      </c>
      <c r="D192" s="602"/>
      <c r="E192" s="602"/>
      <c r="F192" s="602"/>
      <c r="G192" s="602"/>
      <c r="H192" s="603"/>
      <c r="I192" s="602"/>
      <c r="J192" s="602"/>
      <c r="K192" s="594">
        <f t="shared" si="19"/>
        <v>0</v>
      </c>
    </row>
    <row r="193" spans="2:13" ht="20.100000000000001" customHeight="1" x14ac:dyDescent="0.25">
      <c r="C193" s="593" t="s">
        <v>100</v>
      </c>
      <c r="D193" s="602"/>
      <c r="E193" s="602"/>
      <c r="F193" s="602"/>
      <c r="G193" s="602"/>
      <c r="H193" s="603"/>
      <c r="I193" s="602"/>
      <c r="J193" s="602"/>
      <c r="K193" s="594">
        <f t="shared" si="19"/>
        <v>0</v>
      </c>
    </row>
    <row r="194" spans="2:13" ht="30" customHeight="1" x14ac:dyDescent="0.2">
      <c r="C194" s="595" t="s">
        <v>129</v>
      </c>
      <c r="D194" s="596">
        <f t="shared" ref="D194:K194" si="20">SUM(D188:D193)</f>
        <v>0</v>
      </c>
      <c r="E194" s="596">
        <f t="shared" si="20"/>
        <v>0</v>
      </c>
      <c r="F194" s="596">
        <f t="shared" si="20"/>
        <v>0</v>
      </c>
      <c r="G194" s="596">
        <f t="shared" si="20"/>
        <v>0</v>
      </c>
      <c r="H194" s="596">
        <f t="shared" si="20"/>
        <v>0</v>
      </c>
      <c r="I194" s="596">
        <f t="shared" si="20"/>
        <v>0</v>
      </c>
      <c r="J194" s="596">
        <f t="shared" si="20"/>
        <v>0</v>
      </c>
      <c r="K194" s="596">
        <f t="shared" si="20"/>
        <v>0</v>
      </c>
    </row>
    <row r="195" spans="2:13" s="516" customFormat="1" ht="18" customHeight="1" x14ac:dyDescent="0.25">
      <c r="C195" s="604" t="s">
        <v>397</v>
      </c>
      <c r="D195" s="605"/>
      <c r="E195" s="605"/>
      <c r="F195" s="605"/>
      <c r="G195" s="605"/>
      <c r="H195" s="605"/>
      <c r="I195" s="605"/>
      <c r="J195" s="605"/>
      <c r="K195" s="605"/>
    </row>
    <row r="196" spans="2:13" ht="50.1" customHeight="1" x14ac:dyDescent="0.2">
      <c r="C196" s="622"/>
      <c r="D196" s="623"/>
      <c r="E196" s="623"/>
      <c r="F196" s="623"/>
      <c r="G196" s="623"/>
      <c r="H196" s="623"/>
      <c r="I196" s="623"/>
      <c r="J196" s="623"/>
      <c r="K196" s="623"/>
    </row>
    <row r="197" spans="2:13" ht="24.95" customHeight="1" x14ac:dyDescent="0.25">
      <c r="C197" s="601" t="s">
        <v>409</v>
      </c>
      <c r="G197" s="581"/>
      <c r="H197" s="581"/>
      <c r="I197" s="581"/>
      <c r="J197" s="581"/>
    </row>
    <row r="198" spans="2:13" ht="15" x14ac:dyDescent="0.25">
      <c r="B198" s="517"/>
      <c r="C198" s="587" t="s">
        <v>101</v>
      </c>
      <c r="D198" s="869" t="s">
        <v>89</v>
      </c>
      <c r="E198" s="870"/>
      <c r="F198" s="620" t="s">
        <v>102</v>
      </c>
      <c r="G198" s="621"/>
      <c r="H198" s="586"/>
      <c r="I198" s="586"/>
      <c r="J198" s="586"/>
      <c r="K198" s="510"/>
      <c r="L198" s="510"/>
      <c r="M198" s="510"/>
    </row>
    <row r="199" spans="2:13" ht="20.100000000000001" customHeight="1" x14ac:dyDescent="0.25">
      <c r="B199" s="517"/>
      <c r="C199" s="588" t="s">
        <v>103</v>
      </c>
      <c r="D199" s="871"/>
      <c r="E199" s="872"/>
      <c r="F199" s="862" t="e">
        <f>D199/D203</f>
        <v>#DIV/0!</v>
      </c>
      <c r="G199" s="863"/>
      <c r="H199" s="589"/>
      <c r="I199" s="586"/>
      <c r="J199" s="586"/>
      <c r="K199" s="510"/>
      <c r="L199" s="510"/>
      <c r="M199" s="510"/>
    </row>
    <row r="200" spans="2:13" ht="20.100000000000001" customHeight="1" x14ac:dyDescent="0.25">
      <c r="B200" s="517"/>
      <c r="C200" s="588" t="s">
        <v>104</v>
      </c>
      <c r="D200" s="860">
        <f>D201+D202</f>
        <v>0</v>
      </c>
      <c r="E200" s="861"/>
      <c r="F200" s="862" t="e">
        <f>D200/D203</f>
        <v>#DIV/0!</v>
      </c>
      <c r="G200" s="863"/>
      <c r="H200" s="869" t="s">
        <v>105</v>
      </c>
      <c r="I200" s="870"/>
      <c r="J200" s="586"/>
      <c r="K200" s="510"/>
      <c r="L200" s="510"/>
      <c r="M200" s="510"/>
    </row>
    <row r="201" spans="2:13" ht="20.100000000000001" customHeight="1" x14ac:dyDescent="0.25">
      <c r="B201" s="517"/>
      <c r="C201" s="588" t="s">
        <v>106</v>
      </c>
      <c r="D201" s="865"/>
      <c r="E201" s="866"/>
      <c r="F201" s="867" t="e">
        <f>D201/D203</f>
        <v>#DIV/0!</v>
      </c>
      <c r="G201" s="868"/>
      <c r="H201" s="867" t="e">
        <f>D201/D200</f>
        <v>#DIV/0!</v>
      </c>
      <c r="I201" s="868"/>
      <c r="J201" s="586"/>
      <c r="K201" s="510"/>
      <c r="L201" s="510"/>
      <c r="M201" s="510"/>
    </row>
    <row r="202" spans="2:13" ht="20.100000000000001" customHeight="1" x14ac:dyDescent="0.25">
      <c r="B202" s="517"/>
      <c r="C202" s="588" t="s">
        <v>107</v>
      </c>
      <c r="D202" s="865"/>
      <c r="E202" s="866"/>
      <c r="F202" s="867" t="e">
        <f>D202/D203</f>
        <v>#DIV/0!</v>
      </c>
      <c r="G202" s="868"/>
      <c r="H202" s="867" t="e">
        <f>D202/D200</f>
        <v>#DIV/0!</v>
      </c>
      <c r="I202" s="868"/>
      <c r="J202" s="586"/>
      <c r="K202" s="510"/>
      <c r="L202" s="510"/>
      <c r="M202" s="510"/>
    </row>
    <row r="203" spans="2:13" ht="30" x14ac:dyDescent="0.25">
      <c r="B203" s="517"/>
      <c r="C203" s="590" t="s">
        <v>410</v>
      </c>
      <c r="D203" s="860">
        <f>D199+D201+D202</f>
        <v>0</v>
      </c>
      <c r="E203" s="861"/>
      <c r="F203" s="862" t="e">
        <f>F199+F201+F202</f>
        <v>#DIV/0!</v>
      </c>
      <c r="G203" s="863"/>
      <c r="H203" s="586"/>
      <c r="I203" s="586"/>
      <c r="J203" s="586"/>
      <c r="K203" s="510"/>
      <c r="L203" s="510"/>
      <c r="M203" s="510"/>
    </row>
    <row r="204" spans="2:13" ht="9.9499999999999993" customHeight="1" x14ac:dyDescent="0.2">
      <c r="C204" s="864"/>
      <c r="D204" s="864"/>
      <c r="E204" s="864"/>
      <c r="F204" s="864"/>
      <c r="G204" s="864"/>
      <c r="H204" s="864"/>
      <c r="I204" s="864"/>
      <c r="J204" s="864"/>
      <c r="K204" s="864"/>
    </row>
    <row r="205" spans="2:13" ht="24.75" customHeight="1" x14ac:dyDescent="0.2">
      <c r="C205" s="591" t="s">
        <v>108</v>
      </c>
      <c r="D205" s="873" t="s">
        <v>32</v>
      </c>
      <c r="E205" s="873" t="s">
        <v>109</v>
      </c>
      <c r="F205" s="875" t="s">
        <v>110</v>
      </c>
      <c r="G205" s="889"/>
      <c r="H205" s="875" t="s">
        <v>111</v>
      </c>
      <c r="I205" s="889"/>
      <c r="J205" s="873" t="s">
        <v>112</v>
      </c>
      <c r="K205" s="873" t="s">
        <v>113</v>
      </c>
    </row>
    <row r="206" spans="2:13" ht="24.75" customHeight="1" x14ac:dyDescent="0.2">
      <c r="C206" s="592" t="s">
        <v>31</v>
      </c>
      <c r="D206" s="874"/>
      <c r="E206" s="874"/>
      <c r="F206" s="624" t="s">
        <v>114</v>
      </c>
      <c r="G206" s="624" t="s">
        <v>115</v>
      </c>
      <c r="H206" s="619" t="s">
        <v>116</v>
      </c>
      <c r="I206" s="619" t="s">
        <v>117</v>
      </c>
      <c r="J206" s="877"/>
      <c r="K206" s="877"/>
    </row>
    <row r="207" spans="2:13" ht="20.100000000000001" customHeight="1" x14ac:dyDescent="0.25">
      <c r="C207" s="593" t="s">
        <v>98</v>
      </c>
      <c r="D207" s="602"/>
      <c r="E207" s="602"/>
      <c r="F207" s="602"/>
      <c r="G207" s="602"/>
      <c r="H207" s="603"/>
      <c r="I207" s="602"/>
      <c r="J207" s="602"/>
      <c r="K207" s="594">
        <f t="shared" ref="K207:K212" si="21">SUM(D207:J207)</f>
        <v>0</v>
      </c>
    </row>
    <row r="208" spans="2:13" ht="20.100000000000001" customHeight="1" x14ac:dyDescent="0.25">
      <c r="C208" s="593" t="s">
        <v>118</v>
      </c>
      <c r="D208" s="602"/>
      <c r="E208" s="602"/>
      <c r="F208" s="602"/>
      <c r="G208" s="602"/>
      <c r="H208" s="603"/>
      <c r="I208" s="602"/>
      <c r="J208" s="602"/>
      <c r="K208" s="594">
        <f t="shared" si="21"/>
        <v>0</v>
      </c>
    </row>
    <row r="209" spans="2:13" ht="20.100000000000001" customHeight="1" x14ac:dyDescent="0.25">
      <c r="C209" s="593" t="s">
        <v>77</v>
      </c>
      <c r="D209" s="602"/>
      <c r="E209" s="602"/>
      <c r="F209" s="602"/>
      <c r="G209" s="602"/>
      <c r="H209" s="603"/>
      <c r="I209" s="602"/>
      <c r="J209" s="602"/>
      <c r="K209" s="594">
        <f t="shared" si="21"/>
        <v>0</v>
      </c>
    </row>
    <row r="210" spans="2:13" ht="20.100000000000001" customHeight="1" x14ac:dyDescent="0.25">
      <c r="C210" s="593" t="s">
        <v>78</v>
      </c>
      <c r="D210" s="602"/>
      <c r="E210" s="602"/>
      <c r="F210" s="602"/>
      <c r="G210" s="602"/>
      <c r="H210" s="603"/>
      <c r="I210" s="602"/>
      <c r="J210" s="602"/>
      <c r="K210" s="594">
        <f t="shared" si="21"/>
        <v>0</v>
      </c>
    </row>
    <row r="211" spans="2:13" ht="20.100000000000001" customHeight="1" x14ac:dyDescent="0.25">
      <c r="C211" s="593" t="s">
        <v>79</v>
      </c>
      <c r="D211" s="602"/>
      <c r="E211" s="602"/>
      <c r="F211" s="602"/>
      <c r="G211" s="602"/>
      <c r="H211" s="603"/>
      <c r="I211" s="602"/>
      <c r="J211" s="602"/>
      <c r="K211" s="594">
        <f t="shared" si="21"/>
        <v>0</v>
      </c>
    </row>
    <row r="212" spans="2:13" ht="20.100000000000001" customHeight="1" x14ac:dyDescent="0.25">
      <c r="C212" s="593" t="s">
        <v>100</v>
      </c>
      <c r="D212" s="602"/>
      <c r="E212" s="602"/>
      <c r="F212" s="602"/>
      <c r="G212" s="602"/>
      <c r="H212" s="603"/>
      <c r="I212" s="602"/>
      <c r="J212" s="602"/>
      <c r="K212" s="594">
        <f t="shared" si="21"/>
        <v>0</v>
      </c>
    </row>
    <row r="213" spans="2:13" ht="30" customHeight="1" x14ac:dyDescent="0.2">
      <c r="C213" s="595" t="s">
        <v>130</v>
      </c>
      <c r="D213" s="596">
        <f t="shared" ref="D213:K213" si="22">SUM(D207:D212)</f>
        <v>0</v>
      </c>
      <c r="E213" s="596">
        <f t="shared" si="22"/>
        <v>0</v>
      </c>
      <c r="F213" s="596">
        <f t="shared" si="22"/>
        <v>0</v>
      </c>
      <c r="G213" s="596">
        <f t="shared" si="22"/>
        <v>0</v>
      </c>
      <c r="H213" s="596">
        <f t="shared" si="22"/>
        <v>0</v>
      </c>
      <c r="I213" s="596">
        <f t="shared" si="22"/>
        <v>0</v>
      </c>
      <c r="J213" s="596">
        <f t="shared" si="22"/>
        <v>0</v>
      </c>
      <c r="K213" s="596">
        <f t="shared" si="22"/>
        <v>0</v>
      </c>
    </row>
    <row r="214" spans="2:13" s="516" customFormat="1" ht="18" customHeight="1" x14ac:dyDescent="0.25">
      <c r="C214" s="604" t="s">
        <v>397</v>
      </c>
      <c r="D214" s="605"/>
      <c r="E214" s="605"/>
      <c r="F214" s="605"/>
      <c r="G214" s="605"/>
      <c r="H214" s="605"/>
      <c r="I214" s="605"/>
      <c r="J214" s="605"/>
      <c r="K214" s="605"/>
    </row>
    <row r="215" spans="2:13" ht="50.1" customHeight="1" x14ac:dyDescent="0.2">
      <c r="C215" s="622"/>
      <c r="D215" s="623"/>
      <c r="E215" s="623"/>
      <c r="F215" s="623"/>
      <c r="G215" s="623"/>
      <c r="H215" s="623"/>
      <c r="I215" s="623"/>
      <c r="J215" s="623"/>
      <c r="K215" s="623"/>
    </row>
    <row r="216" spans="2:13" ht="24.95" customHeight="1" x14ac:dyDescent="0.25">
      <c r="C216" s="601" t="s">
        <v>411</v>
      </c>
      <c r="G216" s="581"/>
      <c r="H216" s="581"/>
      <c r="I216" s="581"/>
      <c r="J216" s="581"/>
    </row>
    <row r="217" spans="2:13" ht="15" x14ac:dyDescent="0.25">
      <c r="B217" s="517"/>
      <c r="C217" s="587" t="s">
        <v>101</v>
      </c>
      <c r="D217" s="869" t="s">
        <v>89</v>
      </c>
      <c r="E217" s="870"/>
      <c r="F217" s="620" t="s">
        <v>102</v>
      </c>
      <c r="G217" s="621"/>
      <c r="H217" s="586"/>
      <c r="I217" s="586"/>
      <c r="J217" s="586"/>
      <c r="K217" s="510"/>
      <c r="L217" s="510"/>
      <c r="M217" s="510"/>
    </row>
    <row r="218" spans="2:13" ht="20.100000000000001" customHeight="1" x14ac:dyDescent="0.25">
      <c r="B218" s="517"/>
      <c r="C218" s="588" t="s">
        <v>103</v>
      </c>
      <c r="D218" s="871"/>
      <c r="E218" s="872"/>
      <c r="F218" s="862" t="e">
        <f>D218/D222</f>
        <v>#DIV/0!</v>
      </c>
      <c r="G218" s="863"/>
      <c r="H218" s="589"/>
      <c r="I218" s="586"/>
      <c r="J218" s="586"/>
      <c r="K218" s="510"/>
      <c r="L218" s="510"/>
      <c r="M218" s="510"/>
    </row>
    <row r="219" spans="2:13" ht="20.100000000000001" customHeight="1" x14ac:dyDescent="0.25">
      <c r="B219" s="517"/>
      <c r="C219" s="588" t="s">
        <v>104</v>
      </c>
      <c r="D219" s="860">
        <f>D220+D221</f>
        <v>0</v>
      </c>
      <c r="E219" s="861"/>
      <c r="F219" s="862" t="e">
        <f>D219/D222</f>
        <v>#DIV/0!</v>
      </c>
      <c r="G219" s="863"/>
      <c r="H219" s="869" t="s">
        <v>105</v>
      </c>
      <c r="I219" s="870"/>
      <c r="J219" s="586"/>
      <c r="K219" s="510"/>
      <c r="L219" s="510"/>
      <c r="M219" s="510"/>
    </row>
    <row r="220" spans="2:13" ht="20.100000000000001" customHeight="1" x14ac:dyDescent="0.25">
      <c r="B220" s="517"/>
      <c r="C220" s="588" t="s">
        <v>106</v>
      </c>
      <c r="D220" s="865"/>
      <c r="E220" s="866"/>
      <c r="F220" s="867" t="e">
        <f>D220/D222</f>
        <v>#DIV/0!</v>
      </c>
      <c r="G220" s="889"/>
      <c r="H220" s="867" t="e">
        <f>D220/D219</f>
        <v>#DIV/0!</v>
      </c>
      <c r="I220" s="889"/>
      <c r="J220" s="586"/>
      <c r="K220" s="510"/>
      <c r="L220" s="510"/>
      <c r="M220" s="510"/>
    </row>
    <row r="221" spans="2:13" ht="20.100000000000001" customHeight="1" x14ac:dyDescent="0.25">
      <c r="B221" s="517"/>
      <c r="C221" s="588" t="s">
        <v>107</v>
      </c>
      <c r="D221" s="865"/>
      <c r="E221" s="866"/>
      <c r="F221" s="867" t="e">
        <f>D221/D222</f>
        <v>#DIV/0!</v>
      </c>
      <c r="G221" s="868"/>
      <c r="H221" s="867" t="e">
        <f>D221/D219</f>
        <v>#DIV/0!</v>
      </c>
      <c r="I221" s="868"/>
      <c r="J221" s="586"/>
      <c r="K221" s="510"/>
      <c r="L221" s="510"/>
      <c r="M221" s="510"/>
    </row>
    <row r="222" spans="2:13" ht="30" x14ac:dyDescent="0.25">
      <c r="B222" s="517"/>
      <c r="C222" s="590" t="s">
        <v>412</v>
      </c>
      <c r="D222" s="860">
        <f>D218+D220+D221</f>
        <v>0</v>
      </c>
      <c r="E222" s="861"/>
      <c r="F222" s="862" t="e">
        <f>F218+F220+F221</f>
        <v>#DIV/0!</v>
      </c>
      <c r="G222" s="863"/>
      <c r="H222" s="586"/>
      <c r="I222" s="586"/>
      <c r="J222" s="586"/>
      <c r="K222" s="510"/>
      <c r="L222" s="510"/>
      <c r="M222" s="510"/>
    </row>
    <row r="223" spans="2:13" ht="9.9499999999999993" customHeight="1" x14ac:dyDescent="0.2">
      <c r="C223" s="864"/>
      <c r="D223" s="864"/>
      <c r="E223" s="864"/>
      <c r="F223" s="864"/>
      <c r="G223" s="864"/>
      <c r="H223" s="864"/>
      <c r="I223" s="864"/>
      <c r="J223" s="864"/>
      <c r="K223" s="864"/>
    </row>
    <row r="224" spans="2:13" ht="24.75" customHeight="1" x14ac:dyDescent="0.2">
      <c r="C224" s="591" t="s">
        <v>108</v>
      </c>
      <c r="D224" s="873" t="s">
        <v>32</v>
      </c>
      <c r="E224" s="873" t="s">
        <v>109</v>
      </c>
      <c r="F224" s="875" t="s">
        <v>110</v>
      </c>
      <c r="G224" s="876"/>
      <c r="H224" s="875" t="s">
        <v>111</v>
      </c>
      <c r="I224" s="876"/>
      <c r="J224" s="873" t="s">
        <v>112</v>
      </c>
      <c r="K224" s="873" t="s">
        <v>113</v>
      </c>
    </row>
    <row r="225" spans="2:13" ht="24.75" customHeight="1" x14ac:dyDescent="0.2">
      <c r="C225" s="592" t="s">
        <v>31</v>
      </c>
      <c r="D225" s="874"/>
      <c r="E225" s="874"/>
      <c r="F225" s="624" t="s">
        <v>114</v>
      </c>
      <c r="G225" s="624" t="s">
        <v>115</v>
      </c>
      <c r="H225" s="619" t="s">
        <v>116</v>
      </c>
      <c r="I225" s="619" t="s">
        <v>117</v>
      </c>
      <c r="J225" s="874"/>
      <c r="K225" s="874"/>
    </row>
    <row r="226" spans="2:13" ht="20.100000000000001" customHeight="1" x14ac:dyDescent="0.25">
      <c r="C226" s="593" t="s">
        <v>98</v>
      </c>
      <c r="D226" s="602"/>
      <c r="E226" s="602"/>
      <c r="F226" s="602"/>
      <c r="G226" s="602"/>
      <c r="H226" s="603"/>
      <c r="I226" s="602"/>
      <c r="J226" s="602"/>
      <c r="K226" s="594">
        <f t="shared" ref="K226:K231" si="23">SUM(D226:J226)</f>
        <v>0</v>
      </c>
    </row>
    <row r="227" spans="2:13" ht="20.100000000000001" customHeight="1" x14ac:dyDescent="0.25">
      <c r="C227" s="593" t="s">
        <v>118</v>
      </c>
      <c r="D227" s="602"/>
      <c r="E227" s="602"/>
      <c r="F227" s="602"/>
      <c r="G227" s="602"/>
      <c r="H227" s="603"/>
      <c r="I227" s="602"/>
      <c r="J227" s="602"/>
      <c r="K227" s="594">
        <f t="shared" si="23"/>
        <v>0</v>
      </c>
    </row>
    <row r="228" spans="2:13" ht="20.100000000000001" customHeight="1" x14ac:dyDescent="0.25">
      <c r="C228" s="593" t="s">
        <v>77</v>
      </c>
      <c r="D228" s="602"/>
      <c r="E228" s="602"/>
      <c r="F228" s="602"/>
      <c r="G228" s="602"/>
      <c r="H228" s="603"/>
      <c r="I228" s="602"/>
      <c r="J228" s="602"/>
      <c r="K228" s="594">
        <f t="shared" si="23"/>
        <v>0</v>
      </c>
    </row>
    <row r="229" spans="2:13" ht="20.100000000000001" customHeight="1" x14ac:dyDescent="0.25">
      <c r="C229" s="593" t="s">
        <v>78</v>
      </c>
      <c r="D229" s="602"/>
      <c r="E229" s="602"/>
      <c r="F229" s="602"/>
      <c r="G229" s="602"/>
      <c r="H229" s="603"/>
      <c r="I229" s="602"/>
      <c r="J229" s="602"/>
      <c r="K229" s="594">
        <f t="shared" si="23"/>
        <v>0</v>
      </c>
    </row>
    <row r="230" spans="2:13" ht="20.100000000000001" customHeight="1" x14ac:dyDescent="0.25">
      <c r="C230" s="593" t="s">
        <v>79</v>
      </c>
      <c r="D230" s="602"/>
      <c r="E230" s="602"/>
      <c r="F230" s="602"/>
      <c r="G230" s="602"/>
      <c r="H230" s="603"/>
      <c r="I230" s="602"/>
      <c r="J230" s="602"/>
      <c r="K230" s="594">
        <f t="shared" si="23"/>
        <v>0</v>
      </c>
    </row>
    <row r="231" spans="2:13" ht="20.100000000000001" customHeight="1" x14ac:dyDescent="0.25">
      <c r="C231" s="593" t="s">
        <v>100</v>
      </c>
      <c r="D231" s="602"/>
      <c r="E231" s="602"/>
      <c r="F231" s="602"/>
      <c r="G231" s="602"/>
      <c r="H231" s="603"/>
      <c r="I231" s="602"/>
      <c r="J231" s="602"/>
      <c r="K231" s="594">
        <f t="shared" si="23"/>
        <v>0</v>
      </c>
    </row>
    <row r="232" spans="2:13" ht="30" customHeight="1" x14ac:dyDescent="0.2">
      <c r="C232" s="595" t="s">
        <v>131</v>
      </c>
      <c r="D232" s="596">
        <f t="shared" ref="D232:K232" si="24">SUM(D226:D231)</f>
        <v>0</v>
      </c>
      <c r="E232" s="596">
        <f t="shared" si="24"/>
        <v>0</v>
      </c>
      <c r="F232" s="596">
        <f t="shared" si="24"/>
        <v>0</v>
      </c>
      <c r="G232" s="596">
        <f t="shared" si="24"/>
        <v>0</v>
      </c>
      <c r="H232" s="596">
        <f t="shared" si="24"/>
        <v>0</v>
      </c>
      <c r="I232" s="596">
        <f t="shared" si="24"/>
        <v>0</v>
      </c>
      <c r="J232" s="596">
        <f t="shared" si="24"/>
        <v>0</v>
      </c>
      <c r="K232" s="596">
        <f t="shared" si="24"/>
        <v>0</v>
      </c>
    </row>
    <row r="233" spans="2:13" s="516" customFormat="1" ht="18" customHeight="1" x14ac:dyDescent="0.25">
      <c r="C233" s="604" t="s">
        <v>397</v>
      </c>
      <c r="D233" s="605"/>
      <c r="E233" s="605"/>
      <c r="F233" s="605"/>
      <c r="G233" s="605"/>
      <c r="H233" s="605"/>
      <c r="I233" s="605"/>
      <c r="J233" s="605"/>
      <c r="K233" s="605"/>
    </row>
    <row r="234" spans="2:13" ht="50.1" customHeight="1" x14ac:dyDescent="0.2">
      <c r="C234" s="887"/>
      <c r="D234" s="887"/>
      <c r="E234" s="887"/>
      <c r="F234" s="887"/>
      <c r="G234" s="887"/>
      <c r="H234" s="887"/>
      <c r="I234" s="887"/>
      <c r="J234" s="887"/>
      <c r="K234" s="887"/>
    </row>
    <row r="235" spans="2:13" ht="24.95" customHeight="1" x14ac:dyDescent="0.25">
      <c r="C235" s="601" t="s">
        <v>413</v>
      </c>
      <c r="G235" s="581"/>
      <c r="H235" s="581"/>
      <c r="I235" s="581"/>
      <c r="J235" s="581"/>
    </row>
    <row r="236" spans="2:13" ht="15" x14ac:dyDescent="0.25">
      <c r="B236" s="517"/>
      <c r="C236" s="587" t="s">
        <v>101</v>
      </c>
      <c r="D236" s="869" t="s">
        <v>89</v>
      </c>
      <c r="E236" s="870"/>
      <c r="F236" s="869" t="s">
        <v>102</v>
      </c>
      <c r="G236" s="870"/>
      <c r="H236" s="586"/>
      <c r="I236" s="586"/>
      <c r="J236" s="586"/>
      <c r="K236" s="510"/>
      <c r="L236" s="510"/>
      <c r="M236" s="510"/>
    </row>
    <row r="237" spans="2:13" ht="20.100000000000001" customHeight="1" x14ac:dyDescent="0.25">
      <c r="B237" s="517"/>
      <c r="C237" s="588" t="s">
        <v>103</v>
      </c>
      <c r="D237" s="871"/>
      <c r="E237" s="872"/>
      <c r="F237" s="862" t="e">
        <f>D237/D241</f>
        <v>#DIV/0!</v>
      </c>
      <c r="G237" s="863"/>
      <c r="H237" s="589"/>
      <c r="I237" s="586"/>
      <c r="J237" s="586"/>
      <c r="K237" s="510"/>
      <c r="L237" s="510"/>
      <c r="M237" s="510"/>
    </row>
    <row r="238" spans="2:13" ht="20.100000000000001" customHeight="1" x14ac:dyDescent="0.25">
      <c r="B238" s="517"/>
      <c r="C238" s="588" t="s">
        <v>104</v>
      </c>
      <c r="D238" s="860">
        <f>D239+D240</f>
        <v>0</v>
      </c>
      <c r="E238" s="861"/>
      <c r="F238" s="862" t="e">
        <f>D238/D241</f>
        <v>#DIV/0!</v>
      </c>
      <c r="G238" s="863"/>
      <c r="H238" s="869" t="s">
        <v>105</v>
      </c>
      <c r="I238" s="870"/>
      <c r="J238" s="586"/>
      <c r="K238" s="510"/>
      <c r="L238" s="510"/>
      <c r="M238" s="510"/>
    </row>
    <row r="239" spans="2:13" ht="20.100000000000001" customHeight="1" x14ac:dyDescent="0.25">
      <c r="B239" s="517"/>
      <c r="C239" s="588" t="s">
        <v>106</v>
      </c>
      <c r="D239" s="865"/>
      <c r="E239" s="866"/>
      <c r="F239" s="867" t="e">
        <f>D239/D241</f>
        <v>#DIV/0!</v>
      </c>
      <c r="G239" s="889"/>
      <c r="H239" s="867" t="e">
        <f>D239/D238</f>
        <v>#DIV/0!</v>
      </c>
      <c r="I239" s="889"/>
      <c r="J239" s="586"/>
      <c r="K239" s="510"/>
      <c r="L239" s="510"/>
      <c r="M239" s="510"/>
    </row>
    <row r="240" spans="2:13" ht="20.100000000000001" customHeight="1" x14ac:dyDescent="0.25">
      <c r="B240" s="517"/>
      <c r="C240" s="588" t="s">
        <v>107</v>
      </c>
      <c r="D240" s="865"/>
      <c r="E240" s="866"/>
      <c r="F240" s="867" t="e">
        <f>D240/D241</f>
        <v>#DIV/0!</v>
      </c>
      <c r="G240" s="868"/>
      <c r="H240" s="867" t="e">
        <f>D240/D238</f>
        <v>#DIV/0!</v>
      </c>
      <c r="I240" s="868"/>
      <c r="J240" s="586"/>
      <c r="K240" s="510"/>
      <c r="L240" s="510"/>
      <c r="M240" s="510"/>
    </row>
    <row r="241" spans="2:13" ht="30" x14ac:dyDescent="0.25">
      <c r="B241" s="517"/>
      <c r="C241" s="590" t="s">
        <v>132</v>
      </c>
      <c r="D241" s="860">
        <f>D237+D239+D240</f>
        <v>0</v>
      </c>
      <c r="E241" s="861"/>
      <c r="F241" s="862" t="e">
        <f>F237+F239+F240</f>
        <v>#DIV/0!</v>
      </c>
      <c r="G241" s="863"/>
      <c r="H241" s="586"/>
      <c r="I241" s="586"/>
      <c r="J241" s="586"/>
      <c r="K241" s="510"/>
      <c r="L241" s="510"/>
      <c r="M241" s="510"/>
    </row>
    <row r="242" spans="2:13" ht="9.9499999999999993" customHeight="1" x14ac:dyDescent="0.2">
      <c r="C242" s="864"/>
      <c r="D242" s="864"/>
      <c r="E242" s="864"/>
      <c r="F242" s="864"/>
      <c r="G242" s="864"/>
      <c r="H242" s="864"/>
      <c r="I242" s="864"/>
      <c r="J242" s="864"/>
      <c r="K242" s="864"/>
    </row>
    <row r="243" spans="2:13" ht="24.75" customHeight="1" x14ac:dyDescent="0.2">
      <c r="C243" s="591" t="s">
        <v>108</v>
      </c>
      <c r="D243" s="873" t="s">
        <v>32</v>
      </c>
      <c r="E243" s="873" t="s">
        <v>109</v>
      </c>
      <c r="F243" s="875" t="s">
        <v>110</v>
      </c>
      <c r="G243" s="876"/>
      <c r="H243" s="875" t="s">
        <v>111</v>
      </c>
      <c r="I243" s="876"/>
      <c r="J243" s="873" t="s">
        <v>112</v>
      </c>
      <c r="K243" s="873" t="s">
        <v>113</v>
      </c>
    </row>
    <row r="244" spans="2:13" ht="24.75" customHeight="1" x14ac:dyDescent="0.2">
      <c r="C244" s="592" t="s">
        <v>31</v>
      </c>
      <c r="D244" s="874"/>
      <c r="E244" s="874"/>
      <c r="F244" s="624" t="s">
        <v>114</v>
      </c>
      <c r="G244" s="624" t="s">
        <v>115</v>
      </c>
      <c r="H244" s="619" t="s">
        <v>116</v>
      </c>
      <c r="I244" s="619" t="s">
        <v>117</v>
      </c>
      <c r="J244" s="874"/>
      <c r="K244" s="874"/>
    </row>
    <row r="245" spans="2:13" ht="20.100000000000001" customHeight="1" x14ac:dyDescent="0.25">
      <c r="C245" s="593" t="s">
        <v>98</v>
      </c>
      <c r="D245" s="602"/>
      <c r="E245" s="602"/>
      <c r="F245" s="602"/>
      <c r="G245" s="602"/>
      <c r="H245" s="603"/>
      <c r="I245" s="602"/>
      <c r="J245" s="602"/>
      <c r="K245" s="594">
        <f t="shared" ref="K245:K250" si="25">SUM(D245:J245)</f>
        <v>0</v>
      </c>
    </row>
    <row r="246" spans="2:13" ht="20.100000000000001" customHeight="1" x14ac:dyDescent="0.25">
      <c r="C246" s="593" t="s">
        <v>118</v>
      </c>
      <c r="D246" s="602"/>
      <c r="E246" s="602"/>
      <c r="F246" s="602"/>
      <c r="G246" s="602"/>
      <c r="H246" s="603"/>
      <c r="I246" s="602"/>
      <c r="J246" s="602"/>
      <c r="K246" s="594">
        <f t="shared" si="25"/>
        <v>0</v>
      </c>
    </row>
    <row r="247" spans="2:13" ht="20.100000000000001" customHeight="1" x14ac:dyDescent="0.25">
      <c r="C247" s="593" t="s">
        <v>77</v>
      </c>
      <c r="D247" s="602"/>
      <c r="E247" s="602"/>
      <c r="F247" s="602"/>
      <c r="G247" s="602"/>
      <c r="H247" s="603"/>
      <c r="I247" s="602"/>
      <c r="J247" s="602"/>
      <c r="K247" s="594">
        <f t="shared" si="25"/>
        <v>0</v>
      </c>
    </row>
    <row r="248" spans="2:13" ht="20.100000000000001" customHeight="1" x14ac:dyDescent="0.25">
      <c r="C248" s="593" t="s">
        <v>78</v>
      </c>
      <c r="D248" s="602"/>
      <c r="E248" s="602"/>
      <c r="F248" s="602"/>
      <c r="G248" s="602"/>
      <c r="H248" s="603"/>
      <c r="I248" s="602"/>
      <c r="J248" s="602"/>
      <c r="K248" s="594">
        <f t="shared" si="25"/>
        <v>0</v>
      </c>
    </row>
    <row r="249" spans="2:13" ht="20.100000000000001" customHeight="1" x14ac:dyDescent="0.25">
      <c r="C249" s="593" t="s">
        <v>79</v>
      </c>
      <c r="D249" s="602"/>
      <c r="E249" s="602"/>
      <c r="F249" s="602"/>
      <c r="G249" s="602"/>
      <c r="H249" s="603"/>
      <c r="I249" s="602"/>
      <c r="J249" s="602"/>
      <c r="K249" s="594">
        <f t="shared" si="25"/>
        <v>0</v>
      </c>
    </row>
    <row r="250" spans="2:13" ht="20.100000000000001" customHeight="1" x14ac:dyDescent="0.25">
      <c r="C250" s="593" t="s">
        <v>100</v>
      </c>
      <c r="D250" s="602"/>
      <c r="E250" s="602"/>
      <c r="F250" s="602"/>
      <c r="G250" s="602"/>
      <c r="H250" s="603"/>
      <c r="I250" s="602"/>
      <c r="J250" s="602"/>
      <c r="K250" s="594">
        <f t="shared" si="25"/>
        <v>0</v>
      </c>
    </row>
    <row r="251" spans="2:13" ht="30" customHeight="1" x14ac:dyDescent="0.2">
      <c r="C251" s="595" t="s">
        <v>132</v>
      </c>
      <c r="D251" s="596">
        <f t="shared" ref="D251:K251" si="26">SUM(D245:D250)</f>
        <v>0</v>
      </c>
      <c r="E251" s="596">
        <f t="shared" si="26"/>
        <v>0</v>
      </c>
      <c r="F251" s="596">
        <f t="shared" si="26"/>
        <v>0</v>
      </c>
      <c r="G251" s="596">
        <f t="shared" si="26"/>
        <v>0</v>
      </c>
      <c r="H251" s="596">
        <f t="shared" si="26"/>
        <v>0</v>
      </c>
      <c r="I251" s="596">
        <f t="shared" si="26"/>
        <v>0</v>
      </c>
      <c r="J251" s="596">
        <f t="shared" si="26"/>
        <v>0</v>
      </c>
      <c r="K251" s="596">
        <f t="shared" si="26"/>
        <v>0</v>
      </c>
    </row>
    <row r="252" spans="2:13" s="516" customFormat="1" ht="18" customHeight="1" x14ac:dyDescent="0.25">
      <c r="C252" s="604" t="s">
        <v>397</v>
      </c>
      <c r="D252" s="605"/>
      <c r="E252" s="605"/>
      <c r="F252" s="605"/>
      <c r="G252" s="605"/>
      <c r="H252" s="605"/>
      <c r="I252" s="605"/>
      <c r="J252" s="605"/>
      <c r="K252" s="605"/>
    </row>
    <row r="253" spans="2:13" ht="50.1" customHeight="1" x14ac:dyDescent="0.2">
      <c r="C253" s="622"/>
      <c r="D253" s="623"/>
      <c r="E253" s="623"/>
      <c r="F253" s="623"/>
      <c r="G253" s="623"/>
      <c r="H253" s="623"/>
      <c r="I253" s="623"/>
      <c r="J253" s="623"/>
      <c r="K253" s="623"/>
    </row>
    <row r="254" spans="2:13" ht="24.95" customHeight="1" x14ac:dyDescent="0.25">
      <c r="C254" s="601" t="s">
        <v>367</v>
      </c>
      <c r="G254" s="581"/>
      <c r="H254" s="581"/>
      <c r="I254" s="581"/>
      <c r="J254" s="581"/>
    </row>
    <row r="255" spans="2:13" ht="15" x14ac:dyDescent="0.25">
      <c r="B255" s="517"/>
      <c r="C255" s="587" t="s">
        <v>101</v>
      </c>
      <c r="D255" s="869" t="s">
        <v>89</v>
      </c>
      <c r="E255" s="870"/>
      <c r="F255" s="869" t="s">
        <v>102</v>
      </c>
      <c r="G255" s="870"/>
      <c r="H255" s="586"/>
      <c r="I255" s="586"/>
      <c r="J255" s="586"/>
      <c r="K255" s="510"/>
      <c r="L255" s="510"/>
      <c r="M255" s="510"/>
    </row>
    <row r="256" spans="2:13" ht="20.100000000000001" customHeight="1" x14ac:dyDescent="0.25">
      <c r="B256" s="517"/>
      <c r="C256" s="588" t="s">
        <v>103</v>
      </c>
      <c r="D256" s="871"/>
      <c r="E256" s="872"/>
      <c r="F256" s="862" t="e">
        <f>D256/D260</f>
        <v>#DIV/0!</v>
      </c>
      <c r="G256" s="863"/>
      <c r="H256" s="589"/>
      <c r="I256" s="586"/>
      <c r="J256" s="586"/>
      <c r="K256" s="510"/>
      <c r="L256" s="510"/>
      <c r="M256" s="510"/>
    </row>
    <row r="257" spans="2:13" ht="20.100000000000001" customHeight="1" x14ac:dyDescent="0.25">
      <c r="B257" s="517"/>
      <c r="C257" s="588" t="s">
        <v>104</v>
      </c>
      <c r="D257" s="860">
        <f>D258+D259</f>
        <v>0</v>
      </c>
      <c r="E257" s="861"/>
      <c r="F257" s="862" t="e">
        <f>D257/D260</f>
        <v>#DIV/0!</v>
      </c>
      <c r="G257" s="863"/>
      <c r="H257" s="620" t="s">
        <v>105</v>
      </c>
      <c r="I257" s="621"/>
      <c r="J257" s="586"/>
      <c r="K257" s="510"/>
      <c r="L257" s="510"/>
      <c r="M257" s="510"/>
    </row>
    <row r="258" spans="2:13" ht="20.100000000000001" customHeight="1" x14ac:dyDescent="0.25">
      <c r="B258" s="517"/>
      <c r="C258" s="588" t="s">
        <v>106</v>
      </c>
      <c r="D258" s="865"/>
      <c r="E258" s="866"/>
      <c r="F258" s="867" t="e">
        <f>D258/D260</f>
        <v>#DIV/0!</v>
      </c>
      <c r="G258" s="868"/>
      <c r="H258" s="867" t="e">
        <f>D258/D257</f>
        <v>#DIV/0!</v>
      </c>
      <c r="I258" s="868"/>
      <c r="J258" s="586"/>
      <c r="K258" s="510"/>
      <c r="L258" s="510"/>
      <c r="M258" s="510"/>
    </row>
    <row r="259" spans="2:13" ht="20.100000000000001" customHeight="1" x14ac:dyDescent="0.25">
      <c r="B259" s="517"/>
      <c r="C259" s="588" t="s">
        <v>107</v>
      </c>
      <c r="D259" s="865"/>
      <c r="E259" s="866"/>
      <c r="F259" s="867" t="e">
        <f>D259/D260</f>
        <v>#DIV/0!</v>
      </c>
      <c r="G259" s="868"/>
      <c r="H259" s="867" t="e">
        <f>D259/D257</f>
        <v>#DIV/0!</v>
      </c>
      <c r="I259" s="868"/>
      <c r="J259" s="586"/>
      <c r="K259" s="510"/>
      <c r="L259" s="510"/>
      <c r="M259" s="510"/>
    </row>
    <row r="260" spans="2:13" ht="30" x14ac:dyDescent="0.25">
      <c r="B260" s="517"/>
      <c r="C260" s="590" t="s">
        <v>133</v>
      </c>
      <c r="D260" s="860">
        <f>D256+D258+D259</f>
        <v>0</v>
      </c>
      <c r="E260" s="861"/>
      <c r="F260" s="862" t="e">
        <f>F256+F258+F259</f>
        <v>#DIV/0!</v>
      </c>
      <c r="G260" s="863"/>
      <c r="H260" s="586"/>
      <c r="I260" s="586"/>
      <c r="J260" s="586"/>
      <c r="K260" s="510"/>
      <c r="L260" s="510"/>
      <c r="M260" s="510"/>
    </row>
    <row r="261" spans="2:13" ht="9.9499999999999993" customHeight="1" x14ac:dyDescent="0.2">
      <c r="C261" s="864"/>
      <c r="D261" s="864"/>
      <c r="E261" s="864"/>
      <c r="F261" s="864"/>
      <c r="G261" s="864"/>
      <c r="H261" s="864"/>
      <c r="I261" s="864"/>
      <c r="J261" s="864"/>
      <c r="K261" s="864"/>
    </row>
    <row r="262" spans="2:13" ht="24.75" customHeight="1" x14ac:dyDescent="0.2">
      <c r="C262" s="591" t="s">
        <v>108</v>
      </c>
      <c r="D262" s="873" t="s">
        <v>32</v>
      </c>
      <c r="E262" s="873" t="s">
        <v>109</v>
      </c>
      <c r="F262" s="875" t="s">
        <v>110</v>
      </c>
      <c r="G262" s="876"/>
      <c r="H262" s="875" t="s">
        <v>111</v>
      </c>
      <c r="I262" s="889"/>
      <c r="J262" s="873" t="s">
        <v>112</v>
      </c>
      <c r="K262" s="873" t="s">
        <v>113</v>
      </c>
    </row>
    <row r="263" spans="2:13" ht="24.75" customHeight="1" x14ac:dyDescent="0.2">
      <c r="C263" s="592" t="s">
        <v>31</v>
      </c>
      <c r="D263" s="874"/>
      <c r="E263" s="874"/>
      <c r="F263" s="624" t="s">
        <v>114</v>
      </c>
      <c r="G263" s="624" t="s">
        <v>115</v>
      </c>
      <c r="H263" s="619" t="s">
        <v>116</v>
      </c>
      <c r="I263" s="619" t="s">
        <v>117</v>
      </c>
      <c r="J263" s="877"/>
      <c r="K263" s="874"/>
    </row>
    <row r="264" spans="2:13" ht="20.100000000000001" customHeight="1" x14ac:dyDescent="0.25">
      <c r="C264" s="593" t="s">
        <v>98</v>
      </c>
      <c r="D264" s="602"/>
      <c r="E264" s="602"/>
      <c r="F264" s="602"/>
      <c r="G264" s="602"/>
      <c r="H264" s="603"/>
      <c r="I264" s="602"/>
      <c r="J264" s="602"/>
      <c r="K264" s="594">
        <f t="shared" ref="K264:K269" si="27">SUM(D264:J264)</f>
        <v>0</v>
      </c>
    </row>
    <row r="265" spans="2:13" ht="20.100000000000001" customHeight="1" x14ac:dyDescent="0.25">
      <c r="C265" s="593" t="s">
        <v>118</v>
      </c>
      <c r="D265" s="602"/>
      <c r="E265" s="602"/>
      <c r="F265" s="602"/>
      <c r="G265" s="602"/>
      <c r="H265" s="603"/>
      <c r="I265" s="602"/>
      <c r="J265" s="602"/>
      <c r="K265" s="594">
        <f t="shared" si="27"/>
        <v>0</v>
      </c>
    </row>
    <row r="266" spans="2:13" ht="20.100000000000001" customHeight="1" x14ac:dyDescent="0.25">
      <c r="C266" s="593" t="s">
        <v>77</v>
      </c>
      <c r="D266" s="602"/>
      <c r="E266" s="602"/>
      <c r="F266" s="602"/>
      <c r="G266" s="602"/>
      <c r="H266" s="603"/>
      <c r="I266" s="602"/>
      <c r="J266" s="602"/>
      <c r="K266" s="594">
        <f t="shared" si="27"/>
        <v>0</v>
      </c>
    </row>
    <row r="267" spans="2:13" ht="20.100000000000001" customHeight="1" x14ac:dyDescent="0.25">
      <c r="C267" s="593" t="s">
        <v>78</v>
      </c>
      <c r="D267" s="602"/>
      <c r="E267" s="602"/>
      <c r="F267" s="602"/>
      <c r="G267" s="602"/>
      <c r="H267" s="603"/>
      <c r="I267" s="602"/>
      <c r="J267" s="602"/>
      <c r="K267" s="594">
        <f t="shared" si="27"/>
        <v>0</v>
      </c>
    </row>
    <row r="268" spans="2:13" ht="20.100000000000001" customHeight="1" x14ac:dyDescent="0.25">
      <c r="C268" s="593" t="s">
        <v>79</v>
      </c>
      <c r="D268" s="602"/>
      <c r="E268" s="602"/>
      <c r="F268" s="602"/>
      <c r="G268" s="602"/>
      <c r="H268" s="603"/>
      <c r="I268" s="602"/>
      <c r="J268" s="602"/>
      <c r="K268" s="594">
        <f t="shared" si="27"/>
        <v>0</v>
      </c>
    </row>
    <row r="269" spans="2:13" ht="20.100000000000001" customHeight="1" x14ac:dyDescent="0.25">
      <c r="C269" s="593" t="s">
        <v>100</v>
      </c>
      <c r="D269" s="602"/>
      <c r="E269" s="602"/>
      <c r="F269" s="602"/>
      <c r="G269" s="602"/>
      <c r="H269" s="603"/>
      <c r="I269" s="602"/>
      <c r="J269" s="602"/>
      <c r="K269" s="594">
        <f t="shared" si="27"/>
        <v>0</v>
      </c>
    </row>
    <row r="270" spans="2:13" ht="30" customHeight="1" x14ac:dyDescent="0.2">
      <c r="C270" s="595" t="s">
        <v>133</v>
      </c>
      <c r="D270" s="596">
        <f t="shared" ref="D270:K270" si="28">SUM(D264:D269)</f>
        <v>0</v>
      </c>
      <c r="E270" s="596">
        <f t="shared" si="28"/>
        <v>0</v>
      </c>
      <c r="F270" s="596">
        <f t="shared" si="28"/>
        <v>0</v>
      </c>
      <c r="G270" s="596">
        <f t="shared" si="28"/>
        <v>0</v>
      </c>
      <c r="H270" s="596">
        <f t="shared" si="28"/>
        <v>0</v>
      </c>
      <c r="I270" s="596">
        <f t="shared" si="28"/>
        <v>0</v>
      </c>
      <c r="J270" s="596">
        <f t="shared" si="28"/>
        <v>0</v>
      </c>
      <c r="K270" s="596">
        <f t="shared" si="28"/>
        <v>0</v>
      </c>
    </row>
    <row r="271" spans="2:13" s="516" customFormat="1" ht="18" customHeight="1" x14ac:dyDescent="0.25">
      <c r="C271" s="604" t="s">
        <v>397</v>
      </c>
      <c r="D271" s="605"/>
      <c r="E271" s="605"/>
      <c r="F271" s="605"/>
      <c r="G271" s="605"/>
      <c r="H271" s="605"/>
      <c r="I271" s="605"/>
      <c r="J271" s="605"/>
      <c r="K271" s="605"/>
    </row>
    <row r="272" spans="2:13" ht="50.1" customHeight="1" x14ac:dyDescent="0.2">
      <c r="C272" s="622"/>
      <c r="D272" s="623"/>
      <c r="E272" s="623"/>
      <c r="F272" s="623"/>
      <c r="G272" s="623"/>
      <c r="H272" s="623"/>
      <c r="I272" s="623"/>
      <c r="J272" s="623"/>
      <c r="K272" s="623"/>
    </row>
    <row r="273" spans="2:13" ht="24.75" customHeight="1" x14ac:dyDescent="0.25">
      <c r="C273" s="601" t="s">
        <v>369</v>
      </c>
      <c r="G273" s="581"/>
      <c r="H273" s="581"/>
      <c r="I273" s="581"/>
      <c r="J273" s="581"/>
    </row>
    <row r="274" spans="2:13" ht="15" x14ac:dyDescent="0.25">
      <c r="B274" s="517"/>
      <c r="C274" s="587" t="s">
        <v>101</v>
      </c>
      <c r="D274" s="869" t="s">
        <v>89</v>
      </c>
      <c r="E274" s="870"/>
      <c r="F274" s="869" t="s">
        <v>102</v>
      </c>
      <c r="G274" s="870"/>
      <c r="H274" s="586"/>
      <c r="I274" s="586"/>
      <c r="J274" s="586"/>
      <c r="K274" s="510"/>
      <c r="L274" s="510"/>
      <c r="M274" s="510"/>
    </row>
    <row r="275" spans="2:13" ht="20.100000000000001" customHeight="1" x14ac:dyDescent="0.25">
      <c r="B275" s="517"/>
      <c r="C275" s="588" t="s">
        <v>103</v>
      </c>
      <c r="D275" s="871"/>
      <c r="E275" s="872"/>
      <c r="F275" s="862" t="e">
        <f>D275/D279</f>
        <v>#DIV/0!</v>
      </c>
      <c r="G275" s="863"/>
      <c r="H275" s="589"/>
      <c r="I275" s="586"/>
      <c r="J275" s="586"/>
      <c r="K275" s="510"/>
      <c r="L275" s="510"/>
      <c r="M275" s="510"/>
    </row>
    <row r="276" spans="2:13" ht="20.100000000000001" customHeight="1" x14ac:dyDescent="0.25">
      <c r="B276" s="517"/>
      <c r="C276" s="588" t="s">
        <v>104</v>
      </c>
      <c r="D276" s="860">
        <f>D277+D278</f>
        <v>0</v>
      </c>
      <c r="E276" s="861"/>
      <c r="F276" s="862" t="e">
        <f>D276/D279</f>
        <v>#DIV/0!</v>
      </c>
      <c r="G276" s="863"/>
      <c r="H276" s="869" t="s">
        <v>105</v>
      </c>
      <c r="I276" s="870"/>
      <c r="J276" s="586"/>
      <c r="K276" s="510"/>
      <c r="L276" s="510"/>
      <c r="M276" s="510"/>
    </row>
    <row r="277" spans="2:13" ht="20.100000000000001" customHeight="1" x14ac:dyDescent="0.25">
      <c r="B277" s="517"/>
      <c r="C277" s="588" t="s">
        <v>106</v>
      </c>
      <c r="D277" s="865"/>
      <c r="E277" s="866"/>
      <c r="F277" s="867" t="e">
        <f>D277/D279</f>
        <v>#DIV/0!</v>
      </c>
      <c r="G277" s="868"/>
      <c r="H277" s="867" t="e">
        <f>D277/D276</f>
        <v>#DIV/0!</v>
      </c>
      <c r="I277" s="868"/>
      <c r="J277" s="586"/>
      <c r="K277" s="510"/>
      <c r="L277" s="510"/>
      <c r="M277" s="510"/>
    </row>
    <row r="278" spans="2:13" ht="20.100000000000001" customHeight="1" x14ac:dyDescent="0.25">
      <c r="B278" s="517"/>
      <c r="C278" s="588" t="s">
        <v>107</v>
      </c>
      <c r="D278" s="865"/>
      <c r="E278" s="866"/>
      <c r="F278" s="867" t="e">
        <f>D278/D279</f>
        <v>#DIV/0!</v>
      </c>
      <c r="G278" s="868"/>
      <c r="H278" s="867" t="e">
        <f>D278/D276</f>
        <v>#DIV/0!</v>
      </c>
      <c r="I278" s="868"/>
      <c r="J278" s="586"/>
      <c r="K278" s="510"/>
      <c r="L278" s="510"/>
      <c r="M278" s="510"/>
    </row>
    <row r="279" spans="2:13" ht="30" x14ac:dyDescent="0.25">
      <c r="B279" s="517"/>
      <c r="C279" s="590" t="s">
        <v>134</v>
      </c>
      <c r="D279" s="860">
        <f>D275+D277+D278</f>
        <v>0</v>
      </c>
      <c r="E279" s="861"/>
      <c r="F279" s="862" t="e">
        <f>F275+F277+F278</f>
        <v>#DIV/0!</v>
      </c>
      <c r="G279" s="863"/>
      <c r="H279" s="586"/>
      <c r="I279" s="586"/>
      <c r="J279" s="586"/>
      <c r="K279" s="510"/>
      <c r="L279" s="510"/>
      <c r="M279" s="510"/>
    </row>
    <row r="280" spans="2:13" ht="9.9499999999999993" customHeight="1" x14ac:dyDescent="0.2">
      <c r="C280" s="864"/>
      <c r="D280" s="864"/>
      <c r="E280" s="864"/>
      <c r="F280" s="864"/>
      <c r="G280" s="864"/>
      <c r="H280" s="864"/>
      <c r="I280" s="864"/>
      <c r="J280" s="864"/>
      <c r="K280" s="864"/>
    </row>
    <row r="281" spans="2:13" ht="24.75" customHeight="1" x14ac:dyDescent="0.2">
      <c r="C281" s="591" t="s">
        <v>108</v>
      </c>
      <c r="D281" s="873" t="s">
        <v>32</v>
      </c>
      <c r="E281" s="873" t="s">
        <v>109</v>
      </c>
      <c r="F281" s="875" t="s">
        <v>110</v>
      </c>
      <c r="G281" s="876"/>
      <c r="H281" s="875" t="s">
        <v>111</v>
      </c>
      <c r="I281" s="889"/>
      <c r="J281" s="873" t="s">
        <v>112</v>
      </c>
      <c r="K281" s="873" t="s">
        <v>113</v>
      </c>
    </row>
    <row r="282" spans="2:13" ht="24.75" customHeight="1" x14ac:dyDescent="0.2">
      <c r="C282" s="592" t="s">
        <v>31</v>
      </c>
      <c r="D282" s="874"/>
      <c r="E282" s="874"/>
      <c r="F282" s="624" t="s">
        <v>114</v>
      </c>
      <c r="G282" s="624" t="s">
        <v>115</v>
      </c>
      <c r="H282" s="619" t="s">
        <v>116</v>
      </c>
      <c r="I282" s="619" t="s">
        <v>117</v>
      </c>
      <c r="J282" s="877"/>
      <c r="K282" s="877"/>
    </row>
    <row r="283" spans="2:13" ht="20.100000000000001" customHeight="1" x14ac:dyDescent="0.25">
      <c r="C283" s="593" t="s">
        <v>98</v>
      </c>
      <c r="D283" s="602"/>
      <c r="E283" s="602"/>
      <c r="F283" s="602"/>
      <c r="G283" s="602"/>
      <c r="H283" s="603"/>
      <c r="I283" s="602"/>
      <c r="J283" s="602"/>
      <c r="K283" s="594">
        <f t="shared" ref="K283:K288" si="29">SUM(D283:J283)</f>
        <v>0</v>
      </c>
    </row>
    <row r="284" spans="2:13" ht="20.100000000000001" customHeight="1" x14ac:dyDescent="0.25">
      <c r="C284" s="593" t="s">
        <v>118</v>
      </c>
      <c r="D284" s="602"/>
      <c r="E284" s="602"/>
      <c r="F284" s="602"/>
      <c r="G284" s="602"/>
      <c r="H284" s="603"/>
      <c r="I284" s="602"/>
      <c r="J284" s="602"/>
      <c r="K284" s="594">
        <f t="shared" si="29"/>
        <v>0</v>
      </c>
    </row>
    <row r="285" spans="2:13" ht="20.100000000000001" customHeight="1" x14ac:dyDescent="0.25">
      <c r="C285" s="593" t="s">
        <v>77</v>
      </c>
      <c r="D285" s="602"/>
      <c r="E285" s="602"/>
      <c r="F285" s="602"/>
      <c r="G285" s="602"/>
      <c r="H285" s="603"/>
      <c r="I285" s="602"/>
      <c r="J285" s="602"/>
      <c r="K285" s="594">
        <f t="shared" si="29"/>
        <v>0</v>
      </c>
    </row>
    <row r="286" spans="2:13" ht="20.100000000000001" customHeight="1" x14ac:dyDescent="0.25">
      <c r="C286" s="593" t="s">
        <v>78</v>
      </c>
      <c r="D286" s="602"/>
      <c r="E286" s="602"/>
      <c r="F286" s="602"/>
      <c r="G286" s="602"/>
      <c r="H286" s="603"/>
      <c r="I286" s="602"/>
      <c r="J286" s="602"/>
      <c r="K286" s="594">
        <f t="shared" si="29"/>
        <v>0</v>
      </c>
    </row>
    <row r="287" spans="2:13" ht="20.100000000000001" customHeight="1" x14ac:dyDescent="0.25">
      <c r="C287" s="593" t="s">
        <v>79</v>
      </c>
      <c r="D287" s="602"/>
      <c r="E287" s="602"/>
      <c r="F287" s="602"/>
      <c r="G287" s="602"/>
      <c r="H287" s="603"/>
      <c r="I287" s="602"/>
      <c r="J287" s="602"/>
      <c r="K287" s="594">
        <f t="shared" si="29"/>
        <v>0</v>
      </c>
    </row>
    <row r="288" spans="2:13" ht="20.100000000000001" customHeight="1" x14ac:dyDescent="0.25">
      <c r="C288" s="593" t="s">
        <v>100</v>
      </c>
      <c r="D288" s="602"/>
      <c r="E288" s="602"/>
      <c r="F288" s="602"/>
      <c r="G288" s="602"/>
      <c r="H288" s="603"/>
      <c r="I288" s="602"/>
      <c r="J288" s="602"/>
      <c r="K288" s="594">
        <f t="shared" si="29"/>
        <v>0</v>
      </c>
    </row>
    <row r="289" spans="2:13" ht="30" customHeight="1" x14ac:dyDescent="0.2">
      <c r="C289" s="595" t="s">
        <v>134</v>
      </c>
      <c r="D289" s="596">
        <f t="shared" ref="D289:K289" si="30">SUM(D283:D288)</f>
        <v>0</v>
      </c>
      <c r="E289" s="596">
        <f t="shared" si="30"/>
        <v>0</v>
      </c>
      <c r="F289" s="596">
        <f t="shared" si="30"/>
        <v>0</v>
      </c>
      <c r="G289" s="596">
        <f t="shared" si="30"/>
        <v>0</v>
      </c>
      <c r="H289" s="596">
        <f t="shared" si="30"/>
        <v>0</v>
      </c>
      <c r="I289" s="596">
        <f t="shared" si="30"/>
        <v>0</v>
      </c>
      <c r="J289" s="596">
        <f t="shared" si="30"/>
        <v>0</v>
      </c>
      <c r="K289" s="596">
        <f t="shared" si="30"/>
        <v>0</v>
      </c>
    </row>
    <row r="290" spans="2:13" s="516" customFormat="1" ht="18" customHeight="1" x14ac:dyDescent="0.25">
      <c r="C290" s="604" t="s">
        <v>397</v>
      </c>
      <c r="D290" s="605"/>
      <c r="E290" s="605"/>
      <c r="F290" s="605"/>
      <c r="G290" s="605"/>
      <c r="H290" s="605"/>
      <c r="I290" s="605"/>
      <c r="J290" s="605"/>
      <c r="K290" s="605"/>
    </row>
    <row r="291" spans="2:13" ht="50.1" customHeight="1" x14ac:dyDescent="0.2">
      <c r="C291" s="622"/>
      <c r="D291" s="623"/>
      <c r="E291" s="623"/>
      <c r="F291" s="623"/>
      <c r="G291" s="623"/>
      <c r="H291" s="623"/>
      <c r="I291" s="623"/>
      <c r="J291" s="623"/>
      <c r="K291" s="623"/>
    </row>
    <row r="292" spans="2:13" ht="24.95" customHeight="1" x14ac:dyDescent="0.25">
      <c r="C292" s="601" t="s">
        <v>371</v>
      </c>
      <c r="G292" s="581"/>
      <c r="H292" s="581"/>
      <c r="I292" s="581"/>
      <c r="J292" s="581"/>
    </row>
    <row r="293" spans="2:13" ht="15" x14ac:dyDescent="0.25">
      <c r="B293" s="517"/>
      <c r="C293" s="587" t="s">
        <v>101</v>
      </c>
      <c r="D293" s="869" t="s">
        <v>89</v>
      </c>
      <c r="E293" s="870"/>
      <c r="F293" s="869" t="s">
        <v>102</v>
      </c>
      <c r="G293" s="870"/>
      <c r="H293" s="586"/>
      <c r="I293" s="586"/>
      <c r="J293" s="586"/>
      <c r="K293" s="510"/>
      <c r="L293" s="510"/>
      <c r="M293" s="510"/>
    </row>
    <row r="294" spans="2:13" ht="20.100000000000001" customHeight="1" x14ac:dyDescent="0.25">
      <c r="B294" s="517"/>
      <c r="C294" s="588" t="s">
        <v>103</v>
      </c>
      <c r="D294" s="871"/>
      <c r="E294" s="872"/>
      <c r="F294" s="862" t="e">
        <f>D294/D298</f>
        <v>#DIV/0!</v>
      </c>
      <c r="G294" s="863"/>
      <c r="H294" s="589"/>
      <c r="I294" s="586"/>
      <c r="J294" s="586"/>
      <c r="K294" s="510"/>
      <c r="L294" s="510"/>
      <c r="M294" s="510"/>
    </row>
    <row r="295" spans="2:13" ht="20.100000000000001" customHeight="1" x14ac:dyDescent="0.25">
      <c r="B295" s="517"/>
      <c r="C295" s="588" t="s">
        <v>104</v>
      </c>
      <c r="D295" s="860">
        <f>D296+D297</f>
        <v>0</v>
      </c>
      <c r="E295" s="861"/>
      <c r="F295" s="862" t="e">
        <f>D295/D298</f>
        <v>#DIV/0!</v>
      </c>
      <c r="G295" s="863"/>
      <c r="H295" s="869" t="s">
        <v>105</v>
      </c>
      <c r="I295" s="870"/>
      <c r="J295" s="586"/>
      <c r="K295" s="510"/>
      <c r="L295" s="510"/>
      <c r="M295" s="510"/>
    </row>
    <row r="296" spans="2:13" ht="20.100000000000001" customHeight="1" x14ac:dyDescent="0.25">
      <c r="B296" s="517"/>
      <c r="C296" s="588" t="s">
        <v>106</v>
      </c>
      <c r="D296" s="865"/>
      <c r="E296" s="866"/>
      <c r="F296" s="867" t="e">
        <f>D296/D298</f>
        <v>#DIV/0!</v>
      </c>
      <c r="G296" s="868"/>
      <c r="H296" s="867" t="e">
        <f>D296/D295</f>
        <v>#DIV/0!</v>
      </c>
      <c r="I296" s="868"/>
      <c r="J296" s="586"/>
      <c r="K296" s="510"/>
      <c r="L296" s="510"/>
      <c r="M296" s="510"/>
    </row>
    <row r="297" spans="2:13" ht="20.100000000000001" customHeight="1" x14ac:dyDescent="0.25">
      <c r="B297" s="517"/>
      <c r="C297" s="588" t="s">
        <v>107</v>
      </c>
      <c r="D297" s="865"/>
      <c r="E297" s="866"/>
      <c r="F297" s="867" t="e">
        <f>D297/D298</f>
        <v>#DIV/0!</v>
      </c>
      <c r="G297" s="868"/>
      <c r="H297" s="867" t="e">
        <f>D297/D295</f>
        <v>#DIV/0!</v>
      </c>
      <c r="I297" s="889"/>
      <c r="J297" s="586"/>
      <c r="K297" s="510"/>
      <c r="L297" s="510"/>
      <c r="M297" s="510"/>
    </row>
    <row r="298" spans="2:13" ht="30" x14ac:dyDescent="0.25">
      <c r="B298" s="517"/>
      <c r="C298" s="590" t="s">
        <v>414</v>
      </c>
      <c r="D298" s="860">
        <f>D294+D296+D297</f>
        <v>0</v>
      </c>
      <c r="E298" s="861"/>
      <c r="F298" s="862" t="e">
        <f>F294+F296+F297</f>
        <v>#DIV/0!</v>
      </c>
      <c r="G298" s="863"/>
      <c r="H298" s="586"/>
      <c r="I298" s="586"/>
      <c r="J298" s="586"/>
      <c r="K298" s="510"/>
      <c r="L298" s="510"/>
      <c r="M298" s="510"/>
    </row>
    <row r="299" spans="2:13" ht="9.9499999999999993" customHeight="1" x14ac:dyDescent="0.2">
      <c r="C299" s="864"/>
      <c r="D299" s="864"/>
      <c r="E299" s="864"/>
      <c r="F299" s="864"/>
      <c r="G299" s="864"/>
      <c r="H299" s="864"/>
      <c r="I299" s="864"/>
      <c r="J299" s="864"/>
      <c r="K299" s="864"/>
    </row>
    <row r="300" spans="2:13" ht="24.75" customHeight="1" x14ac:dyDescent="0.2">
      <c r="C300" s="591" t="s">
        <v>108</v>
      </c>
      <c r="D300" s="873" t="s">
        <v>32</v>
      </c>
      <c r="E300" s="873" t="s">
        <v>109</v>
      </c>
      <c r="F300" s="875" t="s">
        <v>110</v>
      </c>
      <c r="G300" s="876"/>
      <c r="H300" s="875" t="s">
        <v>111</v>
      </c>
      <c r="I300" s="876"/>
      <c r="J300" s="873" t="s">
        <v>112</v>
      </c>
      <c r="K300" s="873" t="s">
        <v>113</v>
      </c>
    </row>
    <row r="301" spans="2:13" ht="24.75" customHeight="1" x14ac:dyDescent="0.2">
      <c r="C301" s="592" t="s">
        <v>31</v>
      </c>
      <c r="D301" s="874"/>
      <c r="E301" s="874"/>
      <c r="F301" s="624" t="s">
        <v>114</v>
      </c>
      <c r="G301" s="624" t="s">
        <v>115</v>
      </c>
      <c r="H301" s="619" t="s">
        <v>116</v>
      </c>
      <c r="I301" s="619" t="s">
        <v>117</v>
      </c>
      <c r="J301" s="874"/>
      <c r="K301" s="874"/>
    </row>
    <row r="302" spans="2:13" ht="20.100000000000001" customHeight="1" x14ac:dyDescent="0.25">
      <c r="C302" s="593" t="s">
        <v>98</v>
      </c>
      <c r="D302" s="602"/>
      <c r="E302" s="602"/>
      <c r="F302" s="602"/>
      <c r="G302" s="602"/>
      <c r="H302" s="603"/>
      <c r="I302" s="602"/>
      <c r="J302" s="602"/>
      <c r="K302" s="594">
        <f t="shared" ref="K302:K307" si="31">SUM(D302:J302)</f>
        <v>0</v>
      </c>
    </row>
    <row r="303" spans="2:13" ht="20.100000000000001" customHeight="1" x14ac:dyDescent="0.25">
      <c r="C303" s="593" t="s">
        <v>118</v>
      </c>
      <c r="D303" s="602"/>
      <c r="E303" s="602"/>
      <c r="F303" s="602"/>
      <c r="G303" s="602"/>
      <c r="H303" s="603"/>
      <c r="I303" s="602"/>
      <c r="J303" s="602"/>
      <c r="K303" s="594">
        <f t="shared" si="31"/>
        <v>0</v>
      </c>
    </row>
    <row r="304" spans="2:13" ht="20.100000000000001" customHeight="1" x14ac:dyDescent="0.25">
      <c r="C304" s="593" t="s">
        <v>77</v>
      </c>
      <c r="D304" s="602"/>
      <c r="E304" s="602"/>
      <c r="F304" s="602"/>
      <c r="G304" s="602"/>
      <c r="H304" s="603"/>
      <c r="I304" s="602"/>
      <c r="J304" s="602"/>
      <c r="K304" s="594">
        <f t="shared" si="31"/>
        <v>0</v>
      </c>
    </row>
    <row r="305" spans="2:13" ht="20.100000000000001" customHeight="1" x14ac:dyDescent="0.25">
      <c r="C305" s="593" t="s">
        <v>78</v>
      </c>
      <c r="D305" s="602"/>
      <c r="E305" s="602"/>
      <c r="F305" s="602"/>
      <c r="G305" s="602"/>
      <c r="H305" s="603"/>
      <c r="I305" s="602"/>
      <c r="J305" s="602"/>
      <c r="K305" s="594">
        <f t="shared" si="31"/>
        <v>0</v>
      </c>
    </row>
    <row r="306" spans="2:13" ht="20.100000000000001" customHeight="1" x14ac:dyDescent="0.25">
      <c r="C306" s="593" t="s">
        <v>79</v>
      </c>
      <c r="D306" s="602"/>
      <c r="E306" s="602"/>
      <c r="F306" s="602"/>
      <c r="G306" s="602"/>
      <c r="H306" s="603"/>
      <c r="I306" s="602"/>
      <c r="J306" s="602"/>
      <c r="K306" s="594">
        <f t="shared" si="31"/>
        <v>0</v>
      </c>
    </row>
    <row r="307" spans="2:13" ht="20.100000000000001" customHeight="1" x14ac:dyDescent="0.25">
      <c r="C307" s="593" t="s">
        <v>100</v>
      </c>
      <c r="D307" s="602"/>
      <c r="E307" s="602"/>
      <c r="F307" s="602"/>
      <c r="G307" s="602"/>
      <c r="H307" s="603"/>
      <c r="I307" s="602"/>
      <c r="J307" s="602"/>
      <c r="K307" s="594">
        <f t="shared" si="31"/>
        <v>0</v>
      </c>
    </row>
    <row r="308" spans="2:13" ht="30" customHeight="1" x14ac:dyDescent="0.2">
      <c r="C308" s="595" t="s">
        <v>135</v>
      </c>
      <c r="D308" s="596">
        <f t="shared" ref="D308:K308" si="32">SUM(D302:D307)</f>
        <v>0</v>
      </c>
      <c r="E308" s="596">
        <f t="shared" si="32"/>
        <v>0</v>
      </c>
      <c r="F308" s="596">
        <f t="shared" si="32"/>
        <v>0</v>
      </c>
      <c r="G308" s="596">
        <f t="shared" si="32"/>
        <v>0</v>
      </c>
      <c r="H308" s="596">
        <f t="shared" si="32"/>
        <v>0</v>
      </c>
      <c r="I308" s="596">
        <f t="shared" si="32"/>
        <v>0</v>
      </c>
      <c r="J308" s="596">
        <f t="shared" si="32"/>
        <v>0</v>
      </c>
      <c r="K308" s="596">
        <f t="shared" si="32"/>
        <v>0</v>
      </c>
    </row>
    <row r="309" spans="2:13" s="516" customFormat="1" ht="18" customHeight="1" x14ac:dyDescent="0.25">
      <c r="C309" s="604" t="s">
        <v>397</v>
      </c>
      <c r="D309" s="605"/>
      <c r="E309" s="605"/>
      <c r="F309" s="605"/>
      <c r="G309" s="605"/>
      <c r="H309" s="605"/>
      <c r="I309" s="605"/>
      <c r="J309" s="605"/>
      <c r="K309" s="605"/>
    </row>
    <row r="310" spans="2:13" ht="50.1" customHeight="1" x14ac:dyDescent="0.2">
      <c r="C310" s="622"/>
      <c r="D310" s="623"/>
      <c r="E310" s="623"/>
      <c r="F310" s="623"/>
      <c r="G310" s="623"/>
      <c r="H310" s="623"/>
      <c r="I310" s="623"/>
      <c r="J310" s="623"/>
      <c r="K310" s="623"/>
    </row>
    <row r="311" spans="2:13" ht="24.95" customHeight="1" x14ac:dyDescent="0.25">
      <c r="C311" s="601" t="s">
        <v>373</v>
      </c>
      <c r="G311" s="581"/>
      <c r="H311" s="581"/>
      <c r="I311" s="581"/>
      <c r="J311" s="581"/>
    </row>
    <row r="312" spans="2:13" ht="15" x14ac:dyDescent="0.25">
      <c r="B312" s="517"/>
      <c r="C312" s="587" t="s">
        <v>101</v>
      </c>
      <c r="D312" s="869" t="s">
        <v>89</v>
      </c>
      <c r="E312" s="870"/>
      <c r="F312" s="869" t="s">
        <v>102</v>
      </c>
      <c r="G312" s="870"/>
      <c r="H312" s="586"/>
      <c r="I312" s="586"/>
      <c r="J312" s="586"/>
      <c r="K312" s="510"/>
      <c r="L312" s="510"/>
      <c r="M312" s="510"/>
    </row>
    <row r="313" spans="2:13" ht="20.100000000000001" customHeight="1" x14ac:dyDescent="0.25">
      <c r="B313" s="517"/>
      <c r="C313" s="588" t="s">
        <v>103</v>
      </c>
      <c r="D313" s="871"/>
      <c r="E313" s="872"/>
      <c r="F313" s="862" t="e">
        <f>D313/D317</f>
        <v>#DIV/0!</v>
      </c>
      <c r="G313" s="863"/>
      <c r="H313" s="589"/>
      <c r="I313" s="586"/>
      <c r="J313" s="586"/>
      <c r="K313" s="510"/>
      <c r="L313" s="510"/>
      <c r="M313" s="510"/>
    </row>
    <row r="314" spans="2:13" ht="20.100000000000001" customHeight="1" x14ac:dyDescent="0.25">
      <c r="B314" s="517"/>
      <c r="C314" s="588" t="s">
        <v>104</v>
      </c>
      <c r="D314" s="860">
        <f>D315+D316</f>
        <v>0</v>
      </c>
      <c r="E314" s="861"/>
      <c r="F314" s="862" t="e">
        <f>D314/D317</f>
        <v>#DIV/0!</v>
      </c>
      <c r="G314" s="863"/>
      <c r="H314" s="869" t="s">
        <v>105</v>
      </c>
      <c r="I314" s="870"/>
      <c r="J314" s="586"/>
      <c r="K314" s="510"/>
      <c r="L314" s="510"/>
      <c r="M314" s="510"/>
    </row>
    <row r="315" spans="2:13" ht="20.100000000000001" customHeight="1" x14ac:dyDescent="0.25">
      <c r="B315" s="517"/>
      <c r="C315" s="588" t="s">
        <v>106</v>
      </c>
      <c r="D315" s="865"/>
      <c r="E315" s="866"/>
      <c r="F315" s="867" t="e">
        <f>D315/D317</f>
        <v>#DIV/0!</v>
      </c>
      <c r="G315" s="868"/>
      <c r="H315" s="867" t="e">
        <f>D315/D314</f>
        <v>#DIV/0!</v>
      </c>
      <c r="I315" s="868"/>
      <c r="J315" s="586"/>
      <c r="K315" s="510"/>
      <c r="L315" s="510"/>
      <c r="M315" s="510"/>
    </row>
    <row r="316" spans="2:13" ht="20.100000000000001" customHeight="1" x14ac:dyDescent="0.25">
      <c r="B316" s="517"/>
      <c r="C316" s="588" t="s">
        <v>107</v>
      </c>
      <c r="D316" s="865"/>
      <c r="E316" s="866"/>
      <c r="F316" s="867" t="e">
        <f>D316/D317</f>
        <v>#DIV/0!</v>
      </c>
      <c r="G316" s="868"/>
      <c r="H316" s="616" t="e">
        <f>D316/D314</f>
        <v>#DIV/0!</v>
      </c>
      <c r="I316" s="617"/>
      <c r="J316" s="586"/>
      <c r="K316" s="510"/>
      <c r="L316" s="510"/>
      <c r="M316" s="510"/>
    </row>
    <row r="317" spans="2:13" ht="30" x14ac:dyDescent="0.25">
      <c r="B317" s="517"/>
      <c r="C317" s="590" t="s">
        <v>136</v>
      </c>
      <c r="D317" s="860">
        <f>D313+D315+D316</f>
        <v>0</v>
      </c>
      <c r="E317" s="861"/>
      <c r="F317" s="862" t="e">
        <f>F313+F315+F316</f>
        <v>#DIV/0!</v>
      </c>
      <c r="G317" s="863"/>
      <c r="H317" s="586"/>
      <c r="I317" s="586"/>
      <c r="J317" s="586"/>
      <c r="K317" s="510"/>
      <c r="L317" s="510"/>
      <c r="M317" s="510"/>
    </row>
    <row r="318" spans="2:13" ht="9.9499999999999993" customHeight="1" x14ac:dyDescent="0.2">
      <c r="C318" s="864"/>
      <c r="D318" s="864"/>
      <c r="E318" s="864"/>
      <c r="F318" s="864"/>
      <c r="G318" s="864"/>
      <c r="H318" s="864"/>
      <c r="I318" s="864"/>
      <c r="J318" s="864"/>
      <c r="K318" s="864"/>
    </row>
    <row r="319" spans="2:13" ht="24.75" customHeight="1" x14ac:dyDescent="0.2">
      <c r="C319" s="591" t="s">
        <v>108</v>
      </c>
      <c r="D319" s="873" t="s">
        <v>32</v>
      </c>
      <c r="E319" s="873" t="s">
        <v>109</v>
      </c>
      <c r="F319" s="875" t="s">
        <v>110</v>
      </c>
      <c r="G319" s="876"/>
      <c r="H319" s="875" t="s">
        <v>111</v>
      </c>
      <c r="I319" s="889"/>
      <c r="J319" s="873" t="s">
        <v>112</v>
      </c>
      <c r="K319" s="873" t="s">
        <v>113</v>
      </c>
    </row>
    <row r="320" spans="2:13" ht="24.75" customHeight="1" x14ac:dyDescent="0.2">
      <c r="C320" s="592" t="s">
        <v>31</v>
      </c>
      <c r="D320" s="874"/>
      <c r="E320" s="874"/>
      <c r="F320" s="624" t="s">
        <v>114</v>
      </c>
      <c r="G320" s="624" t="s">
        <v>115</v>
      </c>
      <c r="H320" s="619" t="s">
        <v>116</v>
      </c>
      <c r="I320" s="619" t="s">
        <v>117</v>
      </c>
      <c r="J320" s="877"/>
      <c r="K320" s="877"/>
    </row>
    <row r="321" spans="3:11" ht="20.100000000000001" customHeight="1" x14ac:dyDescent="0.25">
      <c r="C321" s="593" t="s">
        <v>98</v>
      </c>
      <c r="D321" s="602"/>
      <c r="E321" s="602"/>
      <c r="F321" s="602"/>
      <c r="G321" s="602"/>
      <c r="H321" s="603"/>
      <c r="I321" s="602"/>
      <c r="J321" s="602"/>
      <c r="K321" s="594">
        <f t="shared" ref="K321:K326" si="33">SUM(D321:J321)</f>
        <v>0</v>
      </c>
    </row>
    <row r="322" spans="3:11" ht="20.100000000000001" customHeight="1" x14ac:dyDescent="0.25">
      <c r="C322" s="593" t="s">
        <v>118</v>
      </c>
      <c r="D322" s="602"/>
      <c r="E322" s="602"/>
      <c r="F322" s="602"/>
      <c r="G322" s="602"/>
      <c r="H322" s="603"/>
      <c r="I322" s="602"/>
      <c r="J322" s="602"/>
      <c r="K322" s="594">
        <f t="shared" si="33"/>
        <v>0</v>
      </c>
    </row>
    <row r="323" spans="3:11" ht="20.100000000000001" customHeight="1" x14ac:dyDescent="0.25">
      <c r="C323" s="593" t="s">
        <v>77</v>
      </c>
      <c r="D323" s="602"/>
      <c r="E323" s="602"/>
      <c r="F323" s="602"/>
      <c r="G323" s="602"/>
      <c r="H323" s="603"/>
      <c r="I323" s="602"/>
      <c r="J323" s="602"/>
      <c r="K323" s="594">
        <f t="shared" si="33"/>
        <v>0</v>
      </c>
    </row>
    <row r="324" spans="3:11" ht="20.100000000000001" customHeight="1" x14ac:dyDescent="0.25">
      <c r="C324" s="593" t="s">
        <v>78</v>
      </c>
      <c r="D324" s="602"/>
      <c r="E324" s="602"/>
      <c r="F324" s="602"/>
      <c r="G324" s="602"/>
      <c r="H324" s="603"/>
      <c r="I324" s="602"/>
      <c r="J324" s="602"/>
      <c r="K324" s="594">
        <f t="shared" si="33"/>
        <v>0</v>
      </c>
    </row>
    <row r="325" spans="3:11" ht="20.100000000000001" customHeight="1" x14ac:dyDescent="0.25">
      <c r="C325" s="593" t="s">
        <v>79</v>
      </c>
      <c r="D325" s="602"/>
      <c r="E325" s="602"/>
      <c r="F325" s="602"/>
      <c r="G325" s="602"/>
      <c r="H325" s="603"/>
      <c r="I325" s="602"/>
      <c r="J325" s="602"/>
      <c r="K325" s="594">
        <f t="shared" si="33"/>
        <v>0</v>
      </c>
    </row>
    <row r="326" spans="3:11" ht="20.100000000000001" customHeight="1" x14ac:dyDescent="0.25">
      <c r="C326" s="593" t="s">
        <v>100</v>
      </c>
      <c r="D326" s="602"/>
      <c r="E326" s="602"/>
      <c r="F326" s="602"/>
      <c r="G326" s="602"/>
      <c r="H326" s="603"/>
      <c r="I326" s="602"/>
      <c r="J326" s="602"/>
      <c r="K326" s="594">
        <f t="shared" si="33"/>
        <v>0</v>
      </c>
    </row>
    <row r="327" spans="3:11" ht="30" customHeight="1" x14ac:dyDescent="0.2">
      <c r="C327" s="595" t="s">
        <v>136</v>
      </c>
      <c r="D327" s="596">
        <f t="shared" ref="D327:K327" si="34">SUM(D321:D326)</f>
        <v>0</v>
      </c>
      <c r="E327" s="596">
        <f t="shared" si="34"/>
        <v>0</v>
      </c>
      <c r="F327" s="596">
        <f t="shared" si="34"/>
        <v>0</v>
      </c>
      <c r="G327" s="596">
        <f t="shared" si="34"/>
        <v>0</v>
      </c>
      <c r="H327" s="596">
        <f t="shared" si="34"/>
        <v>0</v>
      </c>
      <c r="I327" s="596">
        <f t="shared" si="34"/>
        <v>0</v>
      </c>
      <c r="J327" s="596">
        <f t="shared" si="34"/>
        <v>0</v>
      </c>
      <c r="K327" s="596">
        <f t="shared" si="34"/>
        <v>0</v>
      </c>
    </row>
    <row r="328" spans="3:11" s="516" customFormat="1" ht="18" customHeight="1" x14ac:dyDescent="0.25">
      <c r="C328" s="604" t="s">
        <v>397</v>
      </c>
      <c r="D328" s="605"/>
      <c r="E328" s="605"/>
      <c r="F328" s="605"/>
      <c r="G328" s="605"/>
      <c r="H328" s="605"/>
      <c r="I328" s="605"/>
      <c r="J328" s="605"/>
      <c r="K328" s="605"/>
    </row>
    <row r="329" spans="3:11" ht="9.9499999999999993" customHeight="1" x14ac:dyDescent="0.2">
      <c r="C329" s="622"/>
      <c r="D329" s="623"/>
      <c r="E329" s="623"/>
      <c r="F329" s="623"/>
      <c r="G329" s="623"/>
      <c r="H329" s="623"/>
      <c r="I329" s="623"/>
      <c r="J329" s="623"/>
      <c r="K329" s="623"/>
    </row>
    <row r="330" spans="3:11" x14ac:dyDescent="0.2">
      <c r="C330" s="607" t="s">
        <v>415</v>
      </c>
    </row>
  </sheetData>
  <sheetProtection password="CDC6" sheet="1" objects="1" scenarios="1" selectLockedCells="1" selectUnlockedCells="1"/>
  <mergeCells count="370">
    <mergeCell ref="F220:G220"/>
    <mergeCell ref="H220:I220"/>
    <mergeCell ref="J319:J320"/>
    <mergeCell ref="H319:I319"/>
    <mergeCell ref="K319:K320"/>
    <mergeCell ref="H297:I297"/>
    <mergeCell ref="K281:K282"/>
    <mergeCell ref="J281:J282"/>
    <mergeCell ref="H281:I281"/>
    <mergeCell ref="J262:J263"/>
    <mergeCell ref="H262:I262"/>
    <mergeCell ref="F239:G239"/>
    <mergeCell ref="H239:I239"/>
    <mergeCell ref="F224:G224"/>
    <mergeCell ref="J243:J244"/>
    <mergeCell ref="K243:K244"/>
    <mergeCell ref="H243:I243"/>
    <mergeCell ref="C318:K318"/>
    <mergeCell ref="D319:D320"/>
    <mergeCell ref="E319:E320"/>
    <mergeCell ref="F319:G319"/>
    <mergeCell ref="D297:E297"/>
    <mergeCell ref="F297:G297"/>
    <mergeCell ref="D298:E298"/>
    <mergeCell ref="F298:G298"/>
    <mergeCell ref="C299:K299"/>
    <mergeCell ref="D300:D301"/>
    <mergeCell ref="D314:E314"/>
    <mergeCell ref="F314:G314"/>
    <mergeCell ref="H314:I314"/>
    <mergeCell ref="E300:E301"/>
    <mergeCell ref="F300:G300"/>
    <mergeCell ref="H300:I300"/>
    <mergeCell ref="J300:J301"/>
    <mergeCell ref="K300:K301"/>
    <mergeCell ref="D312:E312"/>
    <mergeCell ref="F312:G312"/>
    <mergeCell ref="D313:E313"/>
    <mergeCell ref="F313:G313"/>
    <mergeCell ref="D279:E279"/>
    <mergeCell ref="F279:G279"/>
    <mergeCell ref="D294:E294"/>
    <mergeCell ref="F294:G294"/>
    <mergeCell ref="D295:E295"/>
    <mergeCell ref="F295:G295"/>
    <mergeCell ref="H295:I295"/>
    <mergeCell ref="D296:E296"/>
    <mergeCell ref="F296:G296"/>
    <mergeCell ref="H296:I296"/>
    <mergeCell ref="C280:K280"/>
    <mergeCell ref="D281:D282"/>
    <mergeCell ref="E281:E282"/>
    <mergeCell ref="F281:G281"/>
    <mergeCell ref="D293:E293"/>
    <mergeCell ref="F293:G293"/>
    <mergeCell ref="D275:E275"/>
    <mergeCell ref="F275:G275"/>
    <mergeCell ref="D276:E276"/>
    <mergeCell ref="F276:G276"/>
    <mergeCell ref="H276:I276"/>
    <mergeCell ref="D277:E277"/>
    <mergeCell ref="F277:G277"/>
    <mergeCell ref="H277:I277"/>
    <mergeCell ref="D278:E278"/>
    <mergeCell ref="F278:G278"/>
    <mergeCell ref="H278:I278"/>
    <mergeCell ref="H259:I259"/>
    <mergeCell ref="D260:E260"/>
    <mergeCell ref="F260:G260"/>
    <mergeCell ref="C261:K261"/>
    <mergeCell ref="D262:D263"/>
    <mergeCell ref="E262:E263"/>
    <mergeCell ref="F262:G262"/>
    <mergeCell ref="K262:K263"/>
    <mergeCell ref="D274:E274"/>
    <mergeCell ref="F274:G274"/>
    <mergeCell ref="D220:E220"/>
    <mergeCell ref="D221:E221"/>
    <mergeCell ref="F221:G221"/>
    <mergeCell ref="H221:I221"/>
    <mergeCell ref="D222:E222"/>
    <mergeCell ref="F222:G222"/>
    <mergeCell ref="C223:K223"/>
    <mergeCell ref="D239:E239"/>
    <mergeCell ref="D240:E240"/>
    <mergeCell ref="F240:G240"/>
    <mergeCell ref="H240:I240"/>
    <mergeCell ref="H224:I224"/>
    <mergeCell ref="J224:J225"/>
    <mergeCell ref="K224:K225"/>
    <mergeCell ref="C234:K234"/>
    <mergeCell ref="D236:E236"/>
    <mergeCell ref="F236:G236"/>
    <mergeCell ref="D237:E237"/>
    <mergeCell ref="F237:G237"/>
    <mergeCell ref="D238:E238"/>
    <mergeCell ref="F238:G238"/>
    <mergeCell ref="H238:I238"/>
    <mergeCell ref="D224:D225"/>
    <mergeCell ref="E224:E225"/>
    <mergeCell ref="D202:E202"/>
    <mergeCell ref="F202:G202"/>
    <mergeCell ref="H202:I202"/>
    <mergeCell ref="D203:E203"/>
    <mergeCell ref="F203:G203"/>
    <mergeCell ref="C204:K204"/>
    <mergeCell ref="D205:D206"/>
    <mergeCell ref="D219:E219"/>
    <mergeCell ref="F219:G219"/>
    <mergeCell ref="H219:I219"/>
    <mergeCell ref="E205:E206"/>
    <mergeCell ref="D217:E217"/>
    <mergeCell ref="D218:E218"/>
    <mergeCell ref="F218:G218"/>
    <mergeCell ref="J205:J206"/>
    <mergeCell ref="K205:K206"/>
    <mergeCell ref="H205:I205"/>
    <mergeCell ref="F205:G205"/>
    <mergeCell ref="D199:E199"/>
    <mergeCell ref="F199:G199"/>
    <mergeCell ref="D200:E200"/>
    <mergeCell ref="F200:G200"/>
    <mergeCell ref="H200:I200"/>
    <mergeCell ref="D201:E201"/>
    <mergeCell ref="F201:G201"/>
    <mergeCell ref="H201:I201"/>
    <mergeCell ref="D181:E181"/>
    <mergeCell ref="F181:G181"/>
    <mergeCell ref="H181:I181"/>
    <mergeCell ref="D182:E182"/>
    <mergeCell ref="D183:E183"/>
    <mergeCell ref="F183:G183"/>
    <mergeCell ref="H183:I183"/>
    <mergeCell ref="D198:E198"/>
    <mergeCell ref="H186:I186"/>
    <mergeCell ref="F186:G186"/>
    <mergeCell ref="E186:E187"/>
    <mergeCell ref="D186:D187"/>
    <mergeCell ref="F182:G182"/>
    <mergeCell ref="H182:I182"/>
    <mergeCell ref="D160:E160"/>
    <mergeCell ref="F160:G160"/>
    <mergeCell ref="D161:E161"/>
    <mergeCell ref="F161:G161"/>
    <mergeCell ref="D162:E162"/>
    <mergeCell ref="D167:D168"/>
    <mergeCell ref="E167:E168"/>
    <mergeCell ref="F167:G167"/>
    <mergeCell ref="H167:I167"/>
    <mergeCell ref="F162:G162"/>
    <mergeCell ref="H162:I162"/>
    <mergeCell ref="F163:G163"/>
    <mergeCell ref="H163:I163"/>
    <mergeCell ref="D145:E145"/>
    <mergeCell ref="F145:G145"/>
    <mergeCell ref="H145:I145"/>
    <mergeCell ref="D146:E146"/>
    <mergeCell ref="F146:G146"/>
    <mergeCell ref="C147:K147"/>
    <mergeCell ref="D148:D149"/>
    <mergeCell ref="E148:E149"/>
    <mergeCell ref="F148:G148"/>
    <mergeCell ref="H148:I148"/>
    <mergeCell ref="J148:J149"/>
    <mergeCell ref="K148:K149"/>
    <mergeCell ref="D127:E127"/>
    <mergeCell ref="F127:G127"/>
    <mergeCell ref="C128:K128"/>
    <mergeCell ref="D129:D130"/>
    <mergeCell ref="D143:E143"/>
    <mergeCell ref="F143:G143"/>
    <mergeCell ref="H143:I143"/>
    <mergeCell ref="D144:E144"/>
    <mergeCell ref="F144:G144"/>
    <mergeCell ref="H144:I144"/>
    <mergeCell ref="E129:E130"/>
    <mergeCell ref="F129:G129"/>
    <mergeCell ref="H129:I129"/>
    <mergeCell ref="D141:E141"/>
    <mergeCell ref="F141:G141"/>
    <mergeCell ref="D142:E142"/>
    <mergeCell ref="F142:G142"/>
    <mergeCell ref="J129:J130"/>
    <mergeCell ref="K129:K130"/>
    <mergeCell ref="D123:E123"/>
    <mergeCell ref="F123:G123"/>
    <mergeCell ref="D124:E124"/>
    <mergeCell ref="F124:G124"/>
    <mergeCell ref="H124:I124"/>
    <mergeCell ref="D125:E125"/>
    <mergeCell ref="F125:G125"/>
    <mergeCell ref="H125:I125"/>
    <mergeCell ref="D126:E126"/>
    <mergeCell ref="F126:G126"/>
    <mergeCell ref="H126:I126"/>
    <mergeCell ref="D104:E104"/>
    <mergeCell ref="F104:G104"/>
    <mergeCell ref="D105:E105"/>
    <mergeCell ref="F105:G105"/>
    <mergeCell ref="H105:I105"/>
    <mergeCell ref="D106:E106"/>
    <mergeCell ref="F106:G106"/>
    <mergeCell ref="H106:I106"/>
    <mergeCell ref="D107:E107"/>
    <mergeCell ref="F107:G107"/>
    <mergeCell ref="H107:I107"/>
    <mergeCell ref="D65:E65"/>
    <mergeCell ref="F65:G65"/>
    <mergeCell ref="D66:E66"/>
    <mergeCell ref="F66:G66"/>
    <mergeCell ref="D67:E67"/>
    <mergeCell ref="F67:G67"/>
    <mergeCell ref="H67:I67"/>
    <mergeCell ref="D68:E68"/>
    <mergeCell ref="D103:E103"/>
    <mergeCell ref="F103:G103"/>
    <mergeCell ref="F68:G68"/>
    <mergeCell ref="H68:I68"/>
    <mergeCell ref="D69:E69"/>
    <mergeCell ref="F69:G69"/>
    <mergeCell ref="H69:I69"/>
    <mergeCell ref="D70:E70"/>
    <mergeCell ref="F70:G70"/>
    <mergeCell ref="C71:K71"/>
    <mergeCell ref="D72:D73"/>
    <mergeCell ref="E72:E73"/>
    <mergeCell ref="F72:G72"/>
    <mergeCell ref="H72:I72"/>
    <mergeCell ref="J72:J73"/>
    <mergeCell ref="K72:K73"/>
    <mergeCell ref="C44:K44"/>
    <mergeCell ref="D46:E46"/>
    <mergeCell ref="F46:G46"/>
    <mergeCell ref="D47:E47"/>
    <mergeCell ref="F47:G47"/>
    <mergeCell ref="D48:E48"/>
    <mergeCell ref="F48:G48"/>
    <mergeCell ref="H48:I48"/>
    <mergeCell ref="D49:E49"/>
    <mergeCell ref="F49:G49"/>
    <mergeCell ref="H49:I49"/>
    <mergeCell ref="D28:E28"/>
    <mergeCell ref="F28:G28"/>
    <mergeCell ref="D29:E29"/>
    <mergeCell ref="F29:G29"/>
    <mergeCell ref="H29:I29"/>
    <mergeCell ref="D30:E30"/>
    <mergeCell ref="F30:G30"/>
    <mergeCell ref="H30:I30"/>
    <mergeCell ref="D31:E31"/>
    <mergeCell ref="F31:G31"/>
    <mergeCell ref="H31:I31"/>
    <mergeCell ref="D8:E8"/>
    <mergeCell ref="F8:G8"/>
    <mergeCell ref="D9:E9"/>
    <mergeCell ref="F9:G9"/>
    <mergeCell ref="D10:E10"/>
    <mergeCell ref="F10:G10"/>
    <mergeCell ref="H10:I10"/>
    <mergeCell ref="D11:E11"/>
    <mergeCell ref="F11:G11"/>
    <mergeCell ref="H11:I11"/>
    <mergeCell ref="D12:E12"/>
    <mergeCell ref="F12:G12"/>
    <mergeCell ref="H12:I12"/>
    <mergeCell ref="C14:K14"/>
    <mergeCell ref="D15:D16"/>
    <mergeCell ref="E15:E16"/>
    <mergeCell ref="J15:J16"/>
    <mergeCell ref="K15:K16"/>
    <mergeCell ref="D27:E27"/>
    <mergeCell ref="F27:G27"/>
    <mergeCell ref="D13:E13"/>
    <mergeCell ref="F13:G13"/>
    <mergeCell ref="F15:G15"/>
    <mergeCell ref="H15:I15"/>
    <mergeCell ref="D32:E32"/>
    <mergeCell ref="F32:G32"/>
    <mergeCell ref="C33:K33"/>
    <mergeCell ref="D34:D35"/>
    <mergeCell ref="E34:E35"/>
    <mergeCell ref="H34:I34"/>
    <mergeCell ref="J34:J35"/>
    <mergeCell ref="K34:K35"/>
    <mergeCell ref="F34:G34"/>
    <mergeCell ref="H50:I50"/>
    <mergeCell ref="D51:E51"/>
    <mergeCell ref="F51:G51"/>
    <mergeCell ref="C52:K52"/>
    <mergeCell ref="D53:D54"/>
    <mergeCell ref="E53:E54"/>
    <mergeCell ref="F53:G53"/>
    <mergeCell ref="H53:I53"/>
    <mergeCell ref="J53:J54"/>
    <mergeCell ref="K53:K54"/>
    <mergeCell ref="D50:E50"/>
    <mergeCell ref="F50:G50"/>
    <mergeCell ref="D84:E84"/>
    <mergeCell ref="F84:G84"/>
    <mergeCell ref="D85:E85"/>
    <mergeCell ref="F85:G85"/>
    <mergeCell ref="D86:E86"/>
    <mergeCell ref="F86:G86"/>
    <mergeCell ref="H86:I86"/>
    <mergeCell ref="D87:E87"/>
    <mergeCell ref="F87:G87"/>
    <mergeCell ref="H87:I87"/>
    <mergeCell ref="D88:E88"/>
    <mergeCell ref="F88:G88"/>
    <mergeCell ref="H88:I88"/>
    <mergeCell ref="D89:E89"/>
    <mergeCell ref="F89:G89"/>
    <mergeCell ref="C90:K90"/>
    <mergeCell ref="D91:D92"/>
    <mergeCell ref="E91:E92"/>
    <mergeCell ref="F91:G91"/>
    <mergeCell ref="H91:I91"/>
    <mergeCell ref="J91:J92"/>
    <mergeCell ref="K91:K92"/>
    <mergeCell ref="F108:G108"/>
    <mergeCell ref="E110:E111"/>
    <mergeCell ref="F110:G110"/>
    <mergeCell ref="H110:I110"/>
    <mergeCell ref="J110:J111"/>
    <mergeCell ref="K110:K111"/>
    <mergeCell ref="D122:E122"/>
    <mergeCell ref="F122:G122"/>
    <mergeCell ref="D108:E108"/>
    <mergeCell ref="D110:D111"/>
    <mergeCell ref="J186:J187"/>
    <mergeCell ref="K186:K187"/>
    <mergeCell ref="D165:E165"/>
    <mergeCell ref="F165:G165"/>
    <mergeCell ref="D184:E184"/>
    <mergeCell ref="F184:G184"/>
    <mergeCell ref="D163:E163"/>
    <mergeCell ref="D164:E164"/>
    <mergeCell ref="F164:G164"/>
    <mergeCell ref="H164:I164"/>
    <mergeCell ref="C166:K166"/>
    <mergeCell ref="D179:E179"/>
    <mergeCell ref="F179:G179"/>
    <mergeCell ref="D180:E180"/>
    <mergeCell ref="F180:G180"/>
    <mergeCell ref="J167:J168"/>
    <mergeCell ref="K167:K168"/>
    <mergeCell ref="D241:E241"/>
    <mergeCell ref="F241:G241"/>
    <mergeCell ref="C242:K242"/>
    <mergeCell ref="D315:E315"/>
    <mergeCell ref="F315:G315"/>
    <mergeCell ref="H315:I315"/>
    <mergeCell ref="D316:E316"/>
    <mergeCell ref="F316:G316"/>
    <mergeCell ref="D317:E317"/>
    <mergeCell ref="F317:G317"/>
    <mergeCell ref="D255:E255"/>
    <mergeCell ref="F255:G255"/>
    <mergeCell ref="D256:E256"/>
    <mergeCell ref="F256:G256"/>
    <mergeCell ref="D257:E257"/>
    <mergeCell ref="F257:G257"/>
    <mergeCell ref="D243:D244"/>
    <mergeCell ref="E243:E244"/>
    <mergeCell ref="F243:G243"/>
    <mergeCell ref="D258:E258"/>
    <mergeCell ref="F258:G258"/>
    <mergeCell ref="H258:I258"/>
    <mergeCell ref="D259:E259"/>
    <mergeCell ref="F259:G259"/>
  </mergeCells>
  <conditionalFormatting sqref="D108:E108">
    <cfRule type="cellIs" dxfId="273" priority="20" stopIfTrue="1" operator="notEqual">
      <formula>$K$118</formula>
    </cfRule>
  </conditionalFormatting>
  <conditionalFormatting sqref="D146:E146">
    <cfRule type="cellIs" dxfId="272" priority="19" stopIfTrue="1" operator="notEqual">
      <formula>$K$156</formula>
    </cfRule>
  </conditionalFormatting>
  <conditionalFormatting sqref="D165:E165">
    <cfRule type="cellIs" dxfId="271" priority="18" stopIfTrue="1" operator="notEqual">
      <formula>$K$175</formula>
    </cfRule>
  </conditionalFormatting>
  <conditionalFormatting sqref="D184:E184">
    <cfRule type="cellIs" dxfId="270" priority="17" stopIfTrue="1" operator="notEqual">
      <formula>$K$194</formula>
    </cfRule>
  </conditionalFormatting>
  <conditionalFormatting sqref="D203:E203">
    <cfRule type="cellIs" dxfId="269" priority="16" stopIfTrue="1" operator="notEqual">
      <formula>$K$213</formula>
    </cfRule>
  </conditionalFormatting>
  <conditionalFormatting sqref="D222:E222">
    <cfRule type="cellIs" dxfId="268" priority="15" stopIfTrue="1" operator="notEqual">
      <formula>$K$232</formula>
    </cfRule>
  </conditionalFormatting>
  <conditionalFormatting sqref="D241:E241">
    <cfRule type="cellIs" dxfId="267" priority="14" stopIfTrue="1" operator="notEqual">
      <formula>$K$251</formula>
    </cfRule>
  </conditionalFormatting>
  <conditionalFormatting sqref="D260:E260">
    <cfRule type="cellIs" dxfId="266" priority="13" stopIfTrue="1" operator="notEqual">
      <formula>$K$270</formula>
    </cfRule>
  </conditionalFormatting>
  <conditionalFormatting sqref="D279:E279">
    <cfRule type="cellIs" dxfId="265" priority="12" stopIfTrue="1" operator="notEqual">
      <formula>$K$289</formula>
    </cfRule>
  </conditionalFormatting>
  <conditionalFormatting sqref="D298:E298">
    <cfRule type="cellIs" dxfId="264" priority="11" stopIfTrue="1" operator="notEqual">
      <formula>$K$308</formula>
    </cfRule>
  </conditionalFormatting>
  <conditionalFormatting sqref="D317:E317">
    <cfRule type="cellIs" dxfId="263" priority="10" stopIfTrue="1" operator="notEqual">
      <formula>$K$327</formula>
    </cfRule>
  </conditionalFormatting>
  <conditionalFormatting sqref="D13:E13">
    <cfRule type="cellIs" dxfId="262" priority="7" stopIfTrue="1" operator="notEqual">
      <formula>$K$23</formula>
    </cfRule>
  </conditionalFormatting>
  <conditionalFormatting sqref="D51:E51">
    <cfRule type="cellIs" dxfId="261" priority="5" stopIfTrue="1" operator="notEqual">
      <formula>$K$61</formula>
    </cfRule>
  </conditionalFormatting>
  <conditionalFormatting sqref="D70:E70">
    <cfRule type="cellIs" dxfId="260" priority="3" stopIfTrue="1" operator="notEqual">
      <formula>$K$80</formula>
    </cfRule>
  </conditionalFormatting>
  <conditionalFormatting sqref="D89:E89">
    <cfRule type="cellIs" dxfId="259" priority="4" stopIfTrue="1" operator="notEqual">
      <formula>$K$99</formula>
    </cfRule>
  </conditionalFormatting>
  <conditionalFormatting sqref="D32:E32">
    <cfRule type="cellIs" dxfId="258" priority="2" stopIfTrue="1" operator="notEqual">
      <formula>$K$42</formula>
    </cfRule>
  </conditionalFormatting>
  <conditionalFormatting sqref="D127:E127">
    <cfRule type="cellIs" priority="1" operator="notEqual">
      <formula>$K$137</formula>
    </cfRule>
  </conditionalFormatting>
  <pageMargins left="0.59055118110236227" right="0.39370078740157483" top="0.59055118110236227" bottom="0.59055118110236227" header="0.31496062992125984" footer="0.31496062992125984"/>
  <pageSetup paperSize="9" scale="59" fitToHeight="0" orientation="portrait" r:id="rId1"/>
  <headerFooter>
    <oddFooter>&amp;R&amp;P</oddFooter>
  </headerFooter>
  <rowBreaks count="6" manualBreakCount="6">
    <brk id="44" max="12" man="1"/>
    <brk id="82" max="12" man="1"/>
    <brk id="120" max="12" man="1"/>
    <brk id="177" max="12" man="1"/>
    <brk id="234" max="12" man="1"/>
    <brk id="291"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2:AL255"/>
  <sheetViews>
    <sheetView showGridLines="0" showZeros="0" view="pageBreakPreview" zoomScale="70" zoomScaleNormal="100" zoomScaleSheetLayoutView="70" workbookViewId="0">
      <selection activeCell="X111" sqref="X111:Z111"/>
    </sheetView>
  </sheetViews>
  <sheetFormatPr defaultColWidth="9.140625" defaultRowHeight="12.75" x14ac:dyDescent="0.2"/>
  <cols>
    <col min="1" max="5" width="4.7109375" style="2" customWidth="1"/>
    <col min="6" max="6" width="8.140625" style="2" customWidth="1"/>
    <col min="7" max="10" width="4.7109375" style="2" customWidth="1"/>
    <col min="11" max="11" width="5.5703125" style="2" customWidth="1"/>
    <col min="12" max="13" width="4.7109375" style="2" customWidth="1"/>
    <col min="14" max="14" width="6.5703125" style="2" customWidth="1"/>
    <col min="15" max="16" width="4.7109375" style="2" customWidth="1"/>
    <col min="17" max="17" width="6.7109375" style="2" customWidth="1"/>
    <col min="18" max="19" width="4.7109375" style="2" customWidth="1"/>
    <col min="20" max="20" width="7.85546875" style="2" customWidth="1"/>
    <col min="21" max="22" width="4.7109375" style="2" customWidth="1"/>
    <col min="23" max="23" width="8.140625" style="2" customWidth="1"/>
    <col min="24" max="25" width="4.7109375" style="2" customWidth="1"/>
    <col min="26" max="26" width="10.42578125" style="2" customWidth="1"/>
    <col min="27" max="27" width="1" style="2" customWidth="1"/>
    <col min="28" max="28" width="9.140625" style="2" hidden="1" customWidth="1"/>
    <col min="29" max="29" width="0.140625" style="2" hidden="1" customWidth="1"/>
    <col min="30" max="30" width="30.85546875" style="2" hidden="1" customWidth="1"/>
    <col min="31" max="31" width="25.5703125" style="2" hidden="1" customWidth="1"/>
    <col min="32" max="32" width="17.7109375" style="2" hidden="1" customWidth="1"/>
    <col min="33" max="33" width="10.5703125" style="2" hidden="1" customWidth="1"/>
    <col min="34" max="34" width="5.7109375" style="2" customWidth="1"/>
    <col min="35" max="35" width="15.42578125" style="2" customWidth="1"/>
    <col min="36" max="36" width="15.5703125" style="2" customWidth="1"/>
    <col min="37" max="37" width="19.85546875" style="2" customWidth="1"/>
    <col min="38" max="38" width="17.42578125" style="2" customWidth="1"/>
    <col min="39" max="39" width="26.85546875" style="2" customWidth="1"/>
    <col min="40" max="40" width="19" style="2" customWidth="1"/>
    <col min="41" max="41" width="20.85546875" style="2" customWidth="1"/>
    <col min="42" max="63" width="9.140625" style="2" customWidth="1"/>
    <col min="64" max="16384" width="9.140625" style="2"/>
  </cols>
  <sheetData>
    <row r="2" spans="1:37" ht="15" x14ac:dyDescent="0.2">
      <c r="AJ2" s="32"/>
      <c r="AK2" s="33"/>
    </row>
    <row r="3" spans="1:37" ht="15" x14ac:dyDescent="0.2">
      <c r="AJ3" s="30"/>
    </row>
    <row r="4" spans="1:37" x14ac:dyDescent="0.2">
      <c r="AJ4" s="28"/>
      <c r="AK4" s="31"/>
    </row>
    <row r="5" spans="1:37" ht="15" customHeight="1" x14ac:dyDescent="0.2">
      <c r="AJ5" s="28"/>
      <c r="AK5" s="31"/>
    </row>
    <row r="6" spans="1:37" ht="15" customHeight="1" x14ac:dyDescent="0.2">
      <c r="AJ6" s="28"/>
      <c r="AK6" s="31"/>
    </row>
    <row r="7" spans="1:37" ht="15" customHeight="1" x14ac:dyDescent="0.2">
      <c r="B7" s="350"/>
      <c r="C7" s="350"/>
      <c r="D7" s="350"/>
      <c r="E7" s="350"/>
      <c r="F7" s="350"/>
      <c r="G7" s="350"/>
      <c r="H7" s="350"/>
      <c r="I7" s="350"/>
      <c r="J7" s="350"/>
      <c r="K7" s="350"/>
      <c r="L7" s="350"/>
      <c r="M7" s="350"/>
      <c r="N7" s="350"/>
      <c r="O7" s="350"/>
      <c r="P7" s="350"/>
      <c r="Q7" s="350"/>
      <c r="R7" s="350"/>
      <c r="S7" s="350"/>
      <c r="T7" s="350"/>
      <c r="U7" s="350"/>
      <c r="V7" s="350"/>
      <c r="W7" s="350"/>
      <c r="X7" s="350"/>
      <c r="Y7" s="350"/>
      <c r="Z7" s="350"/>
      <c r="AA7" s="350"/>
      <c r="AB7" s="350"/>
      <c r="AC7" s="350"/>
      <c r="AD7" s="350"/>
      <c r="AE7" s="350"/>
      <c r="AF7" s="350"/>
      <c r="AG7" s="350"/>
      <c r="AH7" s="350"/>
      <c r="AJ7" s="28"/>
      <c r="AK7" s="31"/>
    </row>
    <row r="8" spans="1:37" ht="5.0999999999999996" customHeight="1" x14ac:dyDescent="0.2">
      <c r="B8" s="400"/>
      <c r="C8" s="478"/>
      <c r="D8" s="478"/>
      <c r="E8" s="478"/>
      <c r="F8" s="478"/>
      <c r="G8" s="478"/>
      <c r="H8" s="478"/>
      <c r="I8" s="478"/>
      <c r="J8" s="478"/>
      <c r="K8" s="478"/>
      <c r="L8" s="478"/>
      <c r="M8" s="478"/>
      <c r="N8" s="478"/>
      <c r="O8" s="478"/>
      <c r="P8" s="478"/>
      <c r="Q8" s="478"/>
      <c r="R8" s="478"/>
      <c r="S8" s="478"/>
      <c r="T8" s="478"/>
      <c r="U8" s="478"/>
      <c r="V8" s="478"/>
      <c r="W8" s="478"/>
      <c r="X8" s="478"/>
      <c r="Y8" s="478"/>
      <c r="Z8" s="478"/>
      <c r="AA8" s="478"/>
      <c r="AB8" s="478"/>
      <c r="AC8" s="478"/>
      <c r="AD8" s="478"/>
      <c r="AE8" s="478"/>
      <c r="AF8" s="478"/>
      <c r="AG8" s="478"/>
      <c r="AH8" s="478"/>
      <c r="AI8" s="495"/>
      <c r="AK8" s="31"/>
    </row>
    <row r="9" spans="1:37" ht="5.0999999999999996" customHeight="1" x14ac:dyDescent="0.2">
      <c r="B9" s="400"/>
      <c r="C9" s="478"/>
      <c r="D9" s="478"/>
      <c r="E9" s="478"/>
      <c r="F9" s="478"/>
      <c r="G9" s="478"/>
      <c r="H9" s="478"/>
      <c r="I9" s="478"/>
      <c r="J9" s="478"/>
      <c r="K9" s="478"/>
      <c r="L9" s="478"/>
      <c r="M9" s="478"/>
      <c r="N9" s="478"/>
      <c r="O9" s="478"/>
      <c r="P9" s="478"/>
      <c r="Q9" s="478"/>
      <c r="R9" s="478"/>
      <c r="S9" s="478"/>
      <c r="T9" s="478"/>
      <c r="U9" s="478"/>
      <c r="V9" s="478"/>
      <c r="W9" s="478"/>
      <c r="X9" s="478"/>
      <c r="Y9" s="478"/>
      <c r="Z9" s="478"/>
      <c r="AA9" s="478"/>
      <c r="AB9" s="478"/>
      <c r="AC9" s="478"/>
      <c r="AD9" s="478"/>
      <c r="AE9" s="478"/>
      <c r="AF9" s="478"/>
      <c r="AG9" s="478"/>
      <c r="AH9" s="478"/>
      <c r="AI9" s="495"/>
      <c r="AK9" s="31"/>
    </row>
    <row r="10" spans="1:37" ht="27.75" customHeight="1" x14ac:dyDescent="0.2">
      <c r="B10" s="401"/>
      <c r="C10" s="916" t="s">
        <v>317</v>
      </c>
      <c r="D10" s="916"/>
      <c r="E10" s="916"/>
      <c r="F10" s="916"/>
      <c r="G10" s="916"/>
      <c r="H10" s="916"/>
      <c r="I10" s="916"/>
      <c r="J10" s="916"/>
      <c r="K10" s="916"/>
      <c r="L10" s="916"/>
      <c r="M10" s="916"/>
      <c r="N10" s="916"/>
      <c r="O10" s="916"/>
      <c r="P10" s="916"/>
      <c r="Q10" s="916"/>
      <c r="R10" s="916"/>
      <c r="S10" s="916"/>
      <c r="T10" s="916"/>
      <c r="U10" s="916"/>
      <c r="V10" s="916"/>
      <c r="W10" s="916"/>
      <c r="X10" s="916"/>
      <c r="Y10" s="916"/>
      <c r="Z10" s="479"/>
      <c r="AA10" s="479"/>
      <c r="AB10" s="350"/>
      <c r="AC10" s="350"/>
      <c r="AD10" s="350"/>
      <c r="AE10" s="350"/>
      <c r="AF10" s="350"/>
      <c r="AG10" s="350"/>
      <c r="AH10" s="350"/>
      <c r="AK10" s="31"/>
    </row>
    <row r="11" spans="1:37" ht="20.100000000000001" customHeight="1" x14ac:dyDescent="0.2">
      <c r="B11" s="917" t="s">
        <v>245</v>
      </c>
      <c r="C11" s="918"/>
      <c r="D11" s="918"/>
      <c r="E11" s="918"/>
      <c r="F11" s="918"/>
      <c r="G11" s="918"/>
      <c r="H11" s="918"/>
      <c r="I11" s="918"/>
      <c r="J11" s="918"/>
      <c r="K11" s="918"/>
      <c r="L11" s="918"/>
      <c r="M11" s="918"/>
      <c r="N11" s="918"/>
      <c r="O11" s="918"/>
      <c r="P11" s="918"/>
      <c r="Q11" s="918"/>
      <c r="R11" s="918"/>
      <c r="S11" s="918"/>
      <c r="T11" s="918"/>
      <c r="U11" s="918"/>
      <c r="V11" s="918"/>
      <c r="W11" s="918"/>
      <c r="X11" s="918"/>
      <c r="Y11" s="918"/>
      <c r="Z11" s="918"/>
      <c r="AA11" s="479"/>
      <c r="AB11" s="350"/>
      <c r="AC11" s="350"/>
      <c r="AD11" s="350"/>
      <c r="AE11" s="350"/>
      <c r="AF11" s="350"/>
      <c r="AG11" s="350"/>
      <c r="AH11" s="350"/>
      <c r="AK11" s="31"/>
    </row>
    <row r="12" spans="1:37" ht="20.100000000000001" customHeight="1" x14ac:dyDescent="0.2">
      <c r="B12" s="917" t="s">
        <v>427</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479"/>
      <c r="AB12" s="350"/>
      <c r="AC12" s="350"/>
      <c r="AD12" s="350"/>
      <c r="AE12" s="350"/>
      <c r="AF12" s="350"/>
      <c r="AG12" s="350"/>
      <c r="AH12" s="350"/>
      <c r="AK12" s="31"/>
    </row>
    <row r="13" spans="1:37" ht="12.75" customHeight="1" x14ac:dyDescent="0.2">
      <c r="B13" s="401"/>
      <c r="C13" s="480"/>
      <c r="D13" s="480"/>
      <c r="E13" s="480"/>
      <c r="F13" s="480"/>
      <c r="G13" s="480"/>
      <c r="H13" s="480"/>
      <c r="I13" s="481"/>
      <c r="J13" s="479"/>
      <c r="K13" s="479"/>
      <c r="L13" s="350"/>
      <c r="M13" s="350"/>
      <c r="N13" s="350"/>
      <c r="O13" s="402"/>
      <c r="P13" s="482"/>
      <c r="Q13" s="483"/>
      <c r="R13" s="479"/>
      <c r="S13" s="479"/>
      <c r="T13" s="479"/>
      <c r="U13" s="403"/>
      <c r="V13" s="484"/>
      <c r="W13" s="485"/>
      <c r="X13" s="483"/>
      <c r="Y13" s="479"/>
      <c r="Z13" s="479"/>
      <c r="AA13" s="479"/>
      <c r="AB13" s="350"/>
      <c r="AC13" s="350"/>
      <c r="AD13" s="350"/>
      <c r="AE13" s="350"/>
      <c r="AF13" s="350"/>
      <c r="AG13" s="350"/>
      <c r="AH13" s="350"/>
      <c r="AK13" s="31"/>
    </row>
    <row r="14" spans="1:37" ht="27" customHeight="1" x14ac:dyDescent="0.2">
      <c r="A14" s="20"/>
      <c r="B14" s="913" t="s">
        <v>335</v>
      </c>
      <c r="C14" s="914"/>
      <c r="D14" s="914"/>
      <c r="E14" s="914"/>
      <c r="F14" s="914"/>
      <c r="G14" s="914"/>
      <c r="H14" s="914"/>
      <c r="I14" s="914"/>
      <c r="J14" s="914"/>
      <c r="K14" s="915"/>
      <c r="L14" s="915"/>
      <c r="M14" s="915"/>
      <c r="N14" s="915"/>
      <c r="O14" s="915"/>
      <c r="P14" s="915"/>
      <c r="Q14" s="915"/>
      <c r="R14" s="915"/>
      <c r="S14" s="915"/>
      <c r="T14" s="915"/>
      <c r="U14" s="915"/>
      <c r="V14" s="915"/>
      <c r="W14" s="915"/>
      <c r="X14" s="915"/>
      <c r="Y14" s="915"/>
      <c r="Z14" s="915"/>
      <c r="AA14" s="915"/>
      <c r="AB14" s="915"/>
      <c r="AC14" s="915"/>
      <c r="AD14" s="915"/>
      <c r="AE14" s="915"/>
      <c r="AF14" s="915"/>
      <c r="AG14" s="915"/>
      <c r="AH14" s="915"/>
      <c r="AK14" s="31"/>
    </row>
    <row r="15" spans="1:37" ht="129.75" customHeight="1" x14ac:dyDescent="0.2">
      <c r="A15" s="20"/>
      <c r="B15" s="661" t="s">
        <v>336</v>
      </c>
      <c r="C15" s="959"/>
      <c r="D15" s="959"/>
      <c r="E15" s="959"/>
      <c r="F15" s="959"/>
      <c r="G15" s="959"/>
      <c r="H15" s="959"/>
      <c r="I15" s="959"/>
      <c r="J15" s="959"/>
      <c r="K15" s="959"/>
      <c r="L15" s="959"/>
      <c r="M15" s="959"/>
      <c r="N15" s="959"/>
      <c r="O15" s="959"/>
      <c r="P15" s="959"/>
      <c r="Q15" s="959"/>
      <c r="R15" s="959"/>
      <c r="S15" s="959"/>
      <c r="T15" s="959"/>
      <c r="U15" s="959"/>
      <c r="V15" s="959"/>
      <c r="W15" s="959"/>
      <c r="X15" s="959"/>
      <c r="Y15" s="959"/>
      <c r="Z15" s="959"/>
      <c r="AA15" s="496"/>
      <c r="AB15" s="496"/>
      <c r="AC15" s="496"/>
      <c r="AD15" s="496"/>
      <c r="AE15" s="496"/>
      <c r="AF15" s="496"/>
      <c r="AG15" s="496"/>
      <c r="AH15" s="496"/>
      <c r="AK15" s="31"/>
    </row>
    <row r="16" spans="1:37" ht="15" customHeight="1" x14ac:dyDescent="0.2">
      <c r="A16" s="20"/>
      <c r="B16" s="401"/>
      <c r="C16" s="401"/>
      <c r="D16" s="401"/>
      <c r="E16" s="401"/>
      <c r="F16" s="401"/>
      <c r="G16" s="401"/>
      <c r="H16" s="401"/>
      <c r="I16" s="401"/>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K16" s="31"/>
    </row>
    <row r="17" spans="1:34" s="499" customFormat="1" ht="190.5" customHeight="1" x14ac:dyDescent="0.2">
      <c r="A17" s="497"/>
      <c r="B17" s="903"/>
      <c r="C17" s="904"/>
      <c r="D17" s="904"/>
      <c r="E17" s="904"/>
      <c r="F17" s="904"/>
      <c r="G17" s="904"/>
      <c r="H17" s="905"/>
      <c r="I17" s="905"/>
      <c r="J17" s="905"/>
      <c r="K17" s="905"/>
      <c r="L17" s="905"/>
      <c r="M17" s="905"/>
      <c r="N17" s="905"/>
      <c r="O17" s="905"/>
      <c r="P17" s="905"/>
      <c r="Q17" s="905"/>
      <c r="R17" s="905"/>
      <c r="S17" s="905"/>
      <c r="T17" s="905"/>
      <c r="U17" s="905"/>
      <c r="V17" s="905"/>
      <c r="W17" s="905"/>
      <c r="X17" s="905"/>
      <c r="Y17" s="905"/>
      <c r="Z17" s="906"/>
      <c r="AA17" s="498"/>
      <c r="AB17" s="498"/>
      <c r="AC17" s="498"/>
      <c r="AD17" s="498"/>
      <c r="AE17" s="498"/>
      <c r="AF17" s="498"/>
      <c r="AG17" s="498"/>
      <c r="AH17" s="498"/>
    </row>
    <row r="18" spans="1:34" s="499" customFormat="1" ht="168.75" customHeight="1" x14ac:dyDescent="0.2">
      <c r="A18" s="497"/>
      <c r="B18" s="907"/>
      <c r="C18" s="908"/>
      <c r="D18" s="908"/>
      <c r="E18" s="908"/>
      <c r="F18" s="908"/>
      <c r="G18" s="908"/>
      <c r="H18" s="908"/>
      <c r="I18" s="908"/>
      <c r="J18" s="908"/>
      <c r="K18" s="908"/>
      <c r="L18" s="908"/>
      <c r="M18" s="908"/>
      <c r="N18" s="908"/>
      <c r="O18" s="908"/>
      <c r="P18" s="908"/>
      <c r="Q18" s="908"/>
      <c r="R18" s="908"/>
      <c r="S18" s="908"/>
      <c r="T18" s="908"/>
      <c r="U18" s="908"/>
      <c r="V18" s="908"/>
      <c r="W18" s="908"/>
      <c r="X18" s="908"/>
      <c r="Y18" s="908"/>
      <c r="Z18" s="909"/>
      <c r="AA18" s="498"/>
      <c r="AB18" s="498"/>
      <c r="AC18" s="498"/>
      <c r="AD18" s="498"/>
      <c r="AE18" s="498"/>
      <c r="AF18" s="498"/>
      <c r="AG18" s="498"/>
      <c r="AH18" s="498"/>
    </row>
    <row r="19" spans="1:34" s="499" customFormat="1" ht="234" customHeight="1" x14ac:dyDescent="0.2">
      <c r="A19" s="497"/>
      <c r="B19" s="910"/>
      <c r="C19" s="911"/>
      <c r="D19" s="911"/>
      <c r="E19" s="911"/>
      <c r="F19" s="911"/>
      <c r="G19" s="911"/>
      <c r="H19" s="911"/>
      <c r="I19" s="911"/>
      <c r="J19" s="911"/>
      <c r="K19" s="911"/>
      <c r="L19" s="911"/>
      <c r="M19" s="911"/>
      <c r="N19" s="911"/>
      <c r="O19" s="911"/>
      <c r="P19" s="911"/>
      <c r="Q19" s="911"/>
      <c r="R19" s="911"/>
      <c r="S19" s="911"/>
      <c r="T19" s="911"/>
      <c r="U19" s="911"/>
      <c r="V19" s="911"/>
      <c r="W19" s="911"/>
      <c r="X19" s="911"/>
      <c r="Y19" s="911"/>
      <c r="Z19" s="912"/>
      <c r="AA19" s="498"/>
      <c r="AB19" s="498"/>
      <c r="AC19" s="498"/>
      <c r="AD19" s="498"/>
      <c r="AE19" s="498"/>
      <c r="AF19" s="498"/>
      <c r="AG19" s="498"/>
      <c r="AH19" s="498"/>
    </row>
    <row r="20" spans="1:34" s="499" customFormat="1" ht="15" customHeight="1" x14ac:dyDescent="0.2">
      <c r="A20" s="497"/>
      <c r="B20" s="498"/>
      <c r="C20" s="498"/>
      <c r="D20" s="498"/>
      <c r="E20" s="498"/>
      <c r="F20" s="498"/>
      <c r="G20" s="498"/>
      <c r="H20" s="498"/>
      <c r="I20" s="498"/>
      <c r="J20" s="498"/>
      <c r="K20" s="498"/>
      <c r="L20" s="498"/>
      <c r="M20" s="498"/>
      <c r="N20" s="498"/>
      <c r="O20" s="498"/>
      <c r="P20" s="498"/>
      <c r="Q20" s="498"/>
      <c r="R20" s="498"/>
      <c r="S20" s="498"/>
      <c r="T20" s="498"/>
      <c r="U20" s="498"/>
      <c r="V20" s="498"/>
      <c r="W20" s="498"/>
      <c r="X20" s="498"/>
      <c r="Y20" s="498"/>
      <c r="Z20" s="498"/>
      <c r="AA20" s="498"/>
      <c r="AB20" s="498"/>
      <c r="AC20" s="498"/>
      <c r="AD20" s="498"/>
      <c r="AE20" s="498"/>
      <c r="AF20" s="498"/>
      <c r="AG20" s="498"/>
      <c r="AH20" s="498"/>
    </row>
    <row r="21" spans="1:34" ht="30" customHeight="1" x14ac:dyDescent="0.2">
      <c r="A21" s="20"/>
      <c r="B21" s="920" t="s">
        <v>337</v>
      </c>
      <c r="C21" s="921"/>
      <c r="D21" s="921"/>
      <c r="E21" s="921"/>
      <c r="F21" s="921"/>
      <c r="G21" s="921"/>
      <c r="H21" s="921"/>
      <c r="I21" s="921"/>
      <c r="J21" s="921"/>
      <c r="K21" s="922"/>
      <c r="L21" s="922"/>
      <c r="M21" s="922"/>
      <c r="N21" s="922"/>
      <c r="O21" s="922"/>
      <c r="P21" s="922"/>
      <c r="Q21" s="922"/>
      <c r="R21" s="922"/>
      <c r="S21" s="922"/>
      <c r="T21" s="922"/>
      <c r="U21" s="922"/>
      <c r="V21" s="922"/>
      <c r="W21" s="922"/>
      <c r="X21" s="922"/>
      <c r="Y21" s="922"/>
      <c r="Z21" s="922"/>
      <c r="AA21" s="923"/>
      <c r="AB21" s="923"/>
      <c r="AC21" s="923"/>
      <c r="AD21" s="923"/>
      <c r="AE21" s="923"/>
      <c r="AF21" s="923"/>
      <c r="AG21" s="923"/>
      <c r="AH21" s="923"/>
    </row>
    <row r="22" spans="1:34" ht="63" customHeight="1" x14ac:dyDescent="0.2">
      <c r="A22" s="20"/>
      <c r="B22" s="931" t="s">
        <v>338</v>
      </c>
      <c r="C22" s="932"/>
      <c r="D22" s="932"/>
      <c r="E22" s="932"/>
      <c r="F22" s="932"/>
      <c r="G22" s="932"/>
      <c r="H22" s="932"/>
      <c r="I22" s="932"/>
      <c r="J22" s="932"/>
      <c r="K22" s="932"/>
      <c r="L22" s="932"/>
      <c r="M22" s="932"/>
      <c r="N22" s="932"/>
      <c r="O22" s="932"/>
      <c r="P22" s="932"/>
      <c r="Q22" s="932"/>
      <c r="R22" s="932"/>
      <c r="S22" s="932"/>
      <c r="T22" s="932"/>
      <c r="U22" s="932"/>
      <c r="V22" s="932"/>
      <c r="W22" s="932"/>
      <c r="X22" s="932"/>
      <c r="Y22" s="932"/>
      <c r="Z22" s="932"/>
      <c r="AA22" s="401"/>
      <c r="AB22" s="401"/>
      <c r="AC22" s="401"/>
      <c r="AD22" s="401"/>
      <c r="AE22" s="401"/>
      <c r="AF22" s="401"/>
      <c r="AG22" s="401"/>
      <c r="AH22" s="401"/>
    </row>
    <row r="23" spans="1:34" ht="15" customHeight="1" x14ac:dyDescent="0.2">
      <c r="A23" s="20"/>
      <c r="B23" s="401"/>
      <c r="C23" s="401"/>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row>
    <row r="24" spans="1:34" ht="101.25" customHeight="1" x14ac:dyDescent="0.2">
      <c r="A24" s="20"/>
      <c r="B24" s="945" t="s">
        <v>339</v>
      </c>
      <c r="C24" s="952"/>
      <c r="D24" s="945" t="s">
        <v>80</v>
      </c>
      <c r="E24" s="952"/>
      <c r="F24" s="945" t="s">
        <v>343</v>
      </c>
      <c r="G24" s="952"/>
      <c r="H24" s="952"/>
      <c r="I24" s="952"/>
      <c r="J24" s="952"/>
      <c r="K24" s="952"/>
      <c r="L24" s="952"/>
      <c r="M24" s="952"/>
      <c r="N24" s="952"/>
      <c r="O24" s="952"/>
      <c r="P24" s="952"/>
      <c r="Q24" s="952"/>
      <c r="R24" s="952"/>
      <c r="S24" s="952"/>
      <c r="T24" s="952"/>
      <c r="U24" s="952"/>
      <c r="V24" s="952"/>
      <c r="W24" s="952"/>
      <c r="X24" s="952"/>
      <c r="Y24" s="945" t="s">
        <v>340</v>
      </c>
      <c r="Z24" s="952"/>
      <c r="AA24" s="952"/>
      <c r="AB24" s="952"/>
      <c r="AC24" s="952"/>
      <c r="AD24" s="401"/>
      <c r="AE24" s="401"/>
      <c r="AF24" s="401"/>
      <c r="AG24" s="401"/>
      <c r="AH24" s="401"/>
    </row>
    <row r="25" spans="1:34" s="499" customFormat="1" ht="45" customHeight="1" x14ac:dyDescent="0.2">
      <c r="A25" s="497"/>
      <c r="B25" s="949"/>
      <c r="C25" s="949"/>
      <c r="D25" s="953"/>
      <c r="E25" s="953"/>
      <c r="F25" s="961"/>
      <c r="G25" s="961"/>
      <c r="H25" s="962"/>
      <c r="I25" s="962"/>
      <c r="J25" s="962"/>
      <c r="K25" s="962"/>
      <c r="L25" s="962"/>
      <c r="M25" s="962"/>
      <c r="N25" s="962"/>
      <c r="O25" s="962"/>
      <c r="P25" s="962"/>
      <c r="Q25" s="962"/>
      <c r="R25" s="962"/>
      <c r="S25" s="962"/>
      <c r="T25" s="962"/>
      <c r="U25" s="962"/>
      <c r="V25" s="962"/>
      <c r="W25" s="962"/>
      <c r="X25" s="962"/>
      <c r="Y25" s="927"/>
      <c r="Z25" s="927"/>
      <c r="AA25" s="498"/>
      <c r="AB25" s="498"/>
      <c r="AC25" s="498"/>
      <c r="AD25" s="498"/>
      <c r="AE25" s="498"/>
      <c r="AF25" s="498"/>
      <c r="AG25" s="498"/>
      <c r="AH25" s="498"/>
    </row>
    <row r="26" spans="1:34" s="499" customFormat="1" ht="50.1" customHeight="1" x14ac:dyDescent="0.2">
      <c r="A26" s="497"/>
      <c r="B26" s="949"/>
      <c r="C26" s="949"/>
      <c r="D26" s="953"/>
      <c r="E26" s="953"/>
      <c r="F26" s="933"/>
      <c r="G26" s="934"/>
      <c r="H26" s="935"/>
      <c r="I26" s="935"/>
      <c r="J26" s="935"/>
      <c r="K26" s="935"/>
      <c r="L26" s="935"/>
      <c r="M26" s="935"/>
      <c r="N26" s="935"/>
      <c r="O26" s="935"/>
      <c r="P26" s="935"/>
      <c r="Q26" s="935"/>
      <c r="R26" s="935"/>
      <c r="S26" s="935"/>
      <c r="T26" s="935"/>
      <c r="U26" s="935"/>
      <c r="V26" s="935"/>
      <c r="W26" s="935"/>
      <c r="X26" s="950"/>
      <c r="Y26" s="924"/>
      <c r="Z26" s="951"/>
      <c r="AA26" s="498"/>
      <c r="AB26" s="498"/>
      <c r="AC26" s="498"/>
      <c r="AD26" s="498"/>
      <c r="AE26" s="498"/>
      <c r="AF26" s="498"/>
      <c r="AG26" s="498"/>
      <c r="AH26" s="498"/>
    </row>
    <row r="27" spans="1:34" s="499" customFormat="1" ht="50.1" customHeight="1" x14ac:dyDescent="0.2">
      <c r="A27" s="497"/>
      <c r="B27" s="949"/>
      <c r="C27" s="949"/>
      <c r="D27" s="953"/>
      <c r="E27" s="953"/>
      <c r="F27" s="933"/>
      <c r="G27" s="934"/>
      <c r="H27" s="935"/>
      <c r="I27" s="935"/>
      <c r="J27" s="935"/>
      <c r="K27" s="935"/>
      <c r="L27" s="935"/>
      <c r="M27" s="935"/>
      <c r="N27" s="935"/>
      <c r="O27" s="935"/>
      <c r="P27" s="935"/>
      <c r="Q27" s="935"/>
      <c r="R27" s="935"/>
      <c r="S27" s="935"/>
      <c r="T27" s="935"/>
      <c r="U27" s="935"/>
      <c r="V27" s="935"/>
      <c r="W27" s="935"/>
      <c r="X27" s="950"/>
      <c r="Y27" s="924"/>
      <c r="Z27" s="951"/>
      <c r="AA27" s="498"/>
      <c r="AB27" s="498"/>
      <c r="AC27" s="498"/>
      <c r="AD27" s="498"/>
      <c r="AE27" s="498"/>
      <c r="AF27" s="498"/>
      <c r="AG27" s="498"/>
      <c r="AH27" s="498"/>
    </row>
    <row r="28" spans="1:34" s="499" customFormat="1" ht="50.1" customHeight="1" x14ac:dyDescent="0.2">
      <c r="A28" s="497"/>
      <c r="B28" s="949"/>
      <c r="C28" s="949"/>
      <c r="D28" s="953"/>
      <c r="E28" s="953"/>
      <c r="F28" s="933"/>
      <c r="G28" s="934"/>
      <c r="H28" s="935"/>
      <c r="I28" s="935"/>
      <c r="J28" s="935"/>
      <c r="K28" s="935"/>
      <c r="L28" s="935"/>
      <c r="M28" s="935"/>
      <c r="N28" s="935"/>
      <c r="O28" s="935"/>
      <c r="P28" s="935"/>
      <c r="Q28" s="935"/>
      <c r="R28" s="935"/>
      <c r="S28" s="935"/>
      <c r="T28" s="935"/>
      <c r="U28" s="935"/>
      <c r="V28" s="935"/>
      <c r="W28" s="935"/>
      <c r="X28" s="950"/>
      <c r="Y28" s="924"/>
      <c r="Z28" s="951"/>
      <c r="AA28" s="498"/>
      <c r="AB28" s="498"/>
      <c r="AC28" s="498"/>
      <c r="AD28" s="498"/>
      <c r="AE28" s="498"/>
      <c r="AF28" s="498"/>
      <c r="AG28" s="498"/>
      <c r="AH28" s="498"/>
    </row>
    <row r="29" spans="1:34" s="499" customFormat="1" ht="50.1" customHeight="1" x14ac:dyDescent="0.2">
      <c r="A29" s="497"/>
      <c r="B29" s="949"/>
      <c r="C29" s="949"/>
      <c r="D29" s="953"/>
      <c r="E29" s="953"/>
      <c r="F29" s="933"/>
      <c r="G29" s="934"/>
      <c r="H29" s="935"/>
      <c r="I29" s="935"/>
      <c r="J29" s="935"/>
      <c r="K29" s="935"/>
      <c r="L29" s="935"/>
      <c r="M29" s="935"/>
      <c r="N29" s="935"/>
      <c r="O29" s="935"/>
      <c r="P29" s="935"/>
      <c r="Q29" s="935"/>
      <c r="R29" s="935"/>
      <c r="S29" s="935"/>
      <c r="T29" s="935"/>
      <c r="U29" s="935"/>
      <c r="V29" s="935"/>
      <c r="W29" s="935"/>
      <c r="X29" s="950"/>
      <c r="Y29" s="924"/>
      <c r="Z29" s="951"/>
      <c r="AA29" s="498"/>
      <c r="AB29" s="498"/>
      <c r="AC29" s="498"/>
      <c r="AD29" s="498"/>
      <c r="AE29" s="498"/>
      <c r="AF29" s="498"/>
      <c r="AG29" s="498"/>
      <c r="AH29" s="498"/>
    </row>
    <row r="30" spans="1:34" s="499" customFormat="1" ht="50.1" customHeight="1" x14ac:dyDescent="0.2">
      <c r="A30" s="497"/>
      <c r="B30" s="949"/>
      <c r="C30" s="949"/>
      <c r="D30" s="953"/>
      <c r="E30" s="953"/>
      <c r="F30" s="933"/>
      <c r="G30" s="934"/>
      <c r="H30" s="935"/>
      <c r="I30" s="935"/>
      <c r="J30" s="935"/>
      <c r="K30" s="935"/>
      <c r="L30" s="935"/>
      <c r="M30" s="935"/>
      <c r="N30" s="935"/>
      <c r="O30" s="935"/>
      <c r="P30" s="935"/>
      <c r="Q30" s="935"/>
      <c r="R30" s="935"/>
      <c r="S30" s="935"/>
      <c r="T30" s="935"/>
      <c r="U30" s="935"/>
      <c r="V30" s="935"/>
      <c r="W30" s="935"/>
      <c r="X30" s="950"/>
      <c r="Y30" s="924"/>
      <c r="Z30" s="951"/>
      <c r="AA30" s="498"/>
      <c r="AB30" s="498"/>
      <c r="AC30" s="498"/>
      <c r="AD30" s="498"/>
      <c r="AE30" s="498"/>
      <c r="AF30" s="498"/>
      <c r="AG30" s="498"/>
      <c r="AH30" s="498"/>
    </row>
    <row r="31" spans="1:34" s="499" customFormat="1" ht="50.1" customHeight="1" x14ac:dyDescent="0.2">
      <c r="A31" s="497"/>
      <c r="B31" s="949"/>
      <c r="C31" s="949"/>
      <c r="D31" s="953"/>
      <c r="E31" s="953"/>
      <c r="F31" s="933"/>
      <c r="G31" s="934"/>
      <c r="H31" s="935"/>
      <c r="I31" s="935"/>
      <c r="J31" s="935"/>
      <c r="K31" s="935"/>
      <c r="L31" s="935"/>
      <c r="M31" s="935"/>
      <c r="N31" s="935"/>
      <c r="O31" s="935"/>
      <c r="P31" s="935"/>
      <c r="Q31" s="935"/>
      <c r="R31" s="935"/>
      <c r="S31" s="935"/>
      <c r="T31" s="935"/>
      <c r="U31" s="935"/>
      <c r="V31" s="935"/>
      <c r="W31" s="935"/>
      <c r="X31" s="950"/>
      <c r="Y31" s="924"/>
      <c r="Z31" s="951"/>
      <c r="AA31" s="498"/>
      <c r="AB31" s="498"/>
      <c r="AC31" s="498"/>
      <c r="AD31" s="498"/>
      <c r="AE31" s="498"/>
      <c r="AF31" s="498"/>
      <c r="AG31" s="498"/>
      <c r="AH31" s="498"/>
    </row>
    <row r="32" spans="1:34" s="499" customFormat="1" ht="50.1" customHeight="1" x14ac:dyDescent="0.2">
      <c r="A32" s="497"/>
      <c r="B32" s="949"/>
      <c r="C32" s="949"/>
      <c r="D32" s="953"/>
      <c r="E32" s="953"/>
      <c r="F32" s="933"/>
      <c r="G32" s="934"/>
      <c r="H32" s="935"/>
      <c r="I32" s="935"/>
      <c r="J32" s="935"/>
      <c r="K32" s="935"/>
      <c r="L32" s="935"/>
      <c r="M32" s="935"/>
      <c r="N32" s="935"/>
      <c r="O32" s="935"/>
      <c r="P32" s="935"/>
      <c r="Q32" s="935"/>
      <c r="R32" s="935"/>
      <c r="S32" s="935"/>
      <c r="T32" s="935"/>
      <c r="U32" s="935"/>
      <c r="V32" s="935"/>
      <c r="W32" s="935"/>
      <c r="X32" s="950"/>
      <c r="Y32" s="924"/>
      <c r="Z32" s="951"/>
      <c r="AA32" s="498"/>
      <c r="AB32" s="498"/>
      <c r="AC32" s="498"/>
      <c r="AD32" s="498"/>
      <c r="AE32" s="498"/>
      <c r="AF32" s="498"/>
      <c r="AG32" s="498"/>
      <c r="AH32" s="498"/>
    </row>
    <row r="33" spans="1:34" s="499" customFormat="1" ht="50.1" customHeight="1" x14ac:dyDescent="0.2">
      <c r="A33" s="497"/>
      <c r="B33" s="949"/>
      <c r="C33" s="949"/>
      <c r="D33" s="953"/>
      <c r="E33" s="953"/>
      <c r="F33" s="933"/>
      <c r="G33" s="934"/>
      <c r="H33" s="935"/>
      <c r="I33" s="935"/>
      <c r="J33" s="935"/>
      <c r="K33" s="935"/>
      <c r="L33" s="935"/>
      <c r="M33" s="935"/>
      <c r="N33" s="935"/>
      <c r="O33" s="935"/>
      <c r="P33" s="935"/>
      <c r="Q33" s="935"/>
      <c r="R33" s="935"/>
      <c r="S33" s="935"/>
      <c r="T33" s="935"/>
      <c r="U33" s="935"/>
      <c r="V33" s="935"/>
      <c r="W33" s="935"/>
      <c r="X33" s="950"/>
      <c r="Y33" s="924"/>
      <c r="Z33" s="951"/>
      <c r="AA33" s="498"/>
      <c r="AB33" s="498"/>
      <c r="AC33" s="498"/>
      <c r="AD33" s="498"/>
      <c r="AE33" s="498"/>
      <c r="AF33" s="498"/>
      <c r="AG33" s="498"/>
      <c r="AH33" s="498"/>
    </row>
    <row r="34" spans="1:34" s="499" customFormat="1" ht="50.1" customHeight="1" x14ac:dyDescent="0.2">
      <c r="A34" s="497"/>
      <c r="B34" s="949"/>
      <c r="C34" s="949"/>
      <c r="D34" s="953"/>
      <c r="E34" s="953"/>
      <c r="F34" s="933"/>
      <c r="G34" s="934"/>
      <c r="H34" s="935"/>
      <c r="I34" s="935"/>
      <c r="J34" s="935"/>
      <c r="K34" s="935"/>
      <c r="L34" s="935"/>
      <c r="M34" s="935"/>
      <c r="N34" s="935"/>
      <c r="O34" s="935"/>
      <c r="P34" s="935"/>
      <c r="Q34" s="935"/>
      <c r="R34" s="935"/>
      <c r="S34" s="935"/>
      <c r="T34" s="935"/>
      <c r="U34" s="935"/>
      <c r="V34" s="935"/>
      <c r="W34" s="935"/>
      <c r="X34" s="950"/>
      <c r="Y34" s="924"/>
      <c r="Z34" s="951"/>
      <c r="AA34" s="498"/>
      <c r="AB34" s="498"/>
      <c r="AC34" s="498"/>
      <c r="AD34" s="498"/>
      <c r="AE34" s="498"/>
      <c r="AF34" s="498"/>
      <c r="AG34" s="498"/>
      <c r="AH34" s="498"/>
    </row>
    <row r="35" spans="1:34" s="499" customFormat="1" ht="50.1" customHeight="1" x14ac:dyDescent="0.2">
      <c r="A35" s="497"/>
      <c r="B35" s="954"/>
      <c r="C35" s="955"/>
      <c r="D35" s="943"/>
      <c r="E35" s="956"/>
      <c r="F35" s="933"/>
      <c r="G35" s="963"/>
      <c r="H35" s="963"/>
      <c r="I35" s="963"/>
      <c r="J35" s="963"/>
      <c r="K35" s="963"/>
      <c r="L35" s="963"/>
      <c r="M35" s="963"/>
      <c r="N35" s="963"/>
      <c r="O35" s="963"/>
      <c r="P35" s="963"/>
      <c r="Q35" s="963"/>
      <c r="R35" s="963"/>
      <c r="S35" s="963"/>
      <c r="T35" s="963"/>
      <c r="U35" s="963"/>
      <c r="V35" s="963"/>
      <c r="W35" s="963"/>
      <c r="X35" s="964"/>
      <c r="Y35" s="924"/>
      <c r="Z35" s="955"/>
      <c r="AA35" s="498"/>
      <c r="AB35" s="498"/>
      <c r="AC35" s="498"/>
      <c r="AD35" s="498"/>
      <c r="AE35" s="498"/>
      <c r="AF35" s="498"/>
      <c r="AG35" s="498"/>
      <c r="AH35" s="498"/>
    </row>
    <row r="36" spans="1:34" s="499" customFormat="1" ht="50.1" customHeight="1" x14ac:dyDescent="0.2">
      <c r="A36" s="497"/>
      <c r="B36" s="954"/>
      <c r="C36" s="955"/>
      <c r="D36" s="943"/>
      <c r="E36" s="956"/>
      <c r="F36" s="933"/>
      <c r="G36" s="963"/>
      <c r="H36" s="963"/>
      <c r="I36" s="963"/>
      <c r="J36" s="963"/>
      <c r="K36" s="963"/>
      <c r="L36" s="963"/>
      <c r="M36" s="963"/>
      <c r="N36" s="963"/>
      <c r="O36" s="963"/>
      <c r="P36" s="963"/>
      <c r="Q36" s="963"/>
      <c r="R36" s="963"/>
      <c r="S36" s="963"/>
      <c r="T36" s="963"/>
      <c r="U36" s="963"/>
      <c r="V36" s="963"/>
      <c r="W36" s="963"/>
      <c r="X36" s="964"/>
      <c r="Y36" s="924"/>
      <c r="Z36" s="955"/>
      <c r="AA36" s="498"/>
      <c r="AB36" s="498"/>
      <c r="AC36" s="498"/>
      <c r="AD36" s="498"/>
      <c r="AE36" s="498"/>
      <c r="AF36" s="498"/>
      <c r="AG36" s="498"/>
      <c r="AH36" s="498"/>
    </row>
    <row r="37" spans="1:34" s="499" customFormat="1" ht="50.1" customHeight="1" x14ac:dyDescent="0.2">
      <c r="A37" s="497"/>
      <c r="B37" s="954"/>
      <c r="C37" s="955"/>
      <c r="D37" s="943"/>
      <c r="E37" s="956"/>
      <c r="F37" s="933"/>
      <c r="G37" s="963"/>
      <c r="H37" s="963"/>
      <c r="I37" s="963"/>
      <c r="J37" s="963"/>
      <c r="K37" s="963"/>
      <c r="L37" s="963"/>
      <c r="M37" s="963"/>
      <c r="N37" s="963"/>
      <c r="O37" s="963"/>
      <c r="P37" s="963"/>
      <c r="Q37" s="963"/>
      <c r="R37" s="963"/>
      <c r="S37" s="963"/>
      <c r="T37" s="963"/>
      <c r="U37" s="963"/>
      <c r="V37" s="963"/>
      <c r="W37" s="963"/>
      <c r="X37" s="964"/>
      <c r="Y37" s="924"/>
      <c r="Z37" s="955"/>
      <c r="AA37" s="498"/>
      <c r="AB37" s="498"/>
      <c r="AC37" s="498"/>
      <c r="AD37" s="498"/>
      <c r="AE37" s="498"/>
      <c r="AF37" s="498"/>
      <c r="AG37" s="498"/>
      <c r="AH37" s="498"/>
    </row>
    <row r="38" spans="1:34" s="499" customFormat="1" ht="50.1" customHeight="1" x14ac:dyDescent="0.2">
      <c r="A38" s="497"/>
      <c r="B38" s="954"/>
      <c r="C38" s="955"/>
      <c r="D38" s="943"/>
      <c r="E38" s="956"/>
      <c r="F38" s="933"/>
      <c r="G38" s="963"/>
      <c r="H38" s="963"/>
      <c r="I38" s="963"/>
      <c r="J38" s="963"/>
      <c r="K38" s="963"/>
      <c r="L38" s="963"/>
      <c r="M38" s="963"/>
      <c r="N38" s="963"/>
      <c r="O38" s="963"/>
      <c r="P38" s="963"/>
      <c r="Q38" s="963"/>
      <c r="R38" s="963"/>
      <c r="S38" s="963"/>
      <c r="T38" s="963"/>
      <c r="U38" s="963"/>
      <c r="V38" s="963"/>
      <c r="W38" s="963"/>
      <c r="X38" s="964"/>
      <c r="Y38" s="924"/>
      <c r="Z38" s="955"/>
      <c r="AA38" s="498"/>
      <c r="AB38" s="498"/>
      <c r="AC38" s="498"/>
      <c r="AD38" s="498"/>
      <c r="AE38" s="498"/>
      <c r="AF38" s="498"/>
      <c r="AG38" s="498"/>
      <c r="AH38" s="498"/>
    </row>
    <row r="39" spans="1:34" s="499" customFormat="1" ht="50.1" customHeight="1" x14ac:dyDescent="0.2">
      <c r="A39" s="497"/>
      <c r="B39" s="954"/>
      <c r="C39" s="955"/>
      <c r="D39" s="943"/>
      <c r="E39" s="956"/>
      <c r="F39" s="933"/>
      <c r="G39" s="963"/>
      <c r="H39" s="963"/>
      <c r="I39" s="963"/>
      <c r="J39" s="963"/>
      <c r="K39" s="963"/>
      <c r="L39" s="963"/>
      <c r="M39" s="963"/>
      <c r="N39" s="963"/>
      <c r="O39" s="963"/>
      <c r="P39" s="963"/>
      <c r="Q39" s="963"/>
      <c r="R39" s="963"/>
      <c r="S39" s="963"/>
      <c r="T39" s="963"/>
      <c r="U39" s="963"/>
      <c r="V39" s="963"/>
      <c r="W39" s="963"/>
      <c r="X39" s="964"/>
      <c r="Y39" s="924"/>
      <c r="Z39" s="955"/>
      <c r="AA39" s="498"/>
      <c r="AB39" s="498"/>
      <c r="AC39" s="498"/>
      <c r="AD39" s="498"/>
      <c r="AE39" s="498"/>
      <c r="AF39" s="498"/>
      <c r="AG39" s="498"/>
      <c r="AH39" s="498"/>
    </row>
    <row r="40" spans="1:34" s="499" customFormat="1" ht="50.1" customHeight="1" x14ac:dyDescent="0.2">
      <c r="A40" s="497"/>
      <c r="B40" s="954"/>
      <c r="C40" s="955"/>
      <c r="D40" s="943"/>
      <c r="E40" s="956"/>
      <c r="F40" s="933"/>
      <c r="G40" s="963"/>
      <c r="H40" s="963"/>
      <c r="I40" s="963"/>
      <c r="J40" s="963"/>
      <c r="K40" s="963"/>
      <c r="L40" s="963"/>
      <c r="M40" s="963"/>
      <c r="N40" s="963"/>
      <c r="O40" s="963"/>
      <c r="P40" s="963"/>
      <c r="Q40" s="963"/>
      <c r="R40" s="963"/>
      <c r="S40" s="963"/>
      <c r="T40" s="963"/>
      <c r="U40" s="963"/>
      <c r="V40" s="963"/>
      <c r="W40" s="963"/>
      <c r="X40" s="964"/>
      <c r="Y40" s="924"/>
      <c r="Z40" s="955"/>
      <c r="AA40" s="498"/>
      <c r="AB40" s="498"/>
      <c r="AC40" s="498"/>
      <c r="AD40" s="498"/>
      <c r="AE40" s="498"/>
      <c r="AF40" s="498"/>
      <c r="AG40" s="498"/>
      <c r="AH40" s="498"/>
    </row>
    <row r="41" spans="1:34" s="499" customFormat="1" ht="50.1" customHeight="1" x14ac:dyDescent="0.2">
      <c r="A41" s="497"/>
      <c r="B41" s="954"/>
      <c r="C41" s="955"/>
      <c r="D41" s="943"/>
      <c r="E41" s="956"/>
      <c r="F41" s="933"/>
      <c r="G41" s="963"/>
      <c r="H41" s="963"/>
      <c r="I41" s="963"/>
      <c r="J41" s="963"/>
      <c r="K41" s="963"/>
      <c r="L41" s="963"/>
      <c r="M41" s="963"/>
      <c r="N41" s="963"/>
      <c r="O41" s="963"/>
      <c r="P41" s="963"/>
      <c r="Q41" s="963"/>
      <c r="R41" s="963"/>
      <c r="S41" s="963"/>
      <c r="T41" s="963"/>
      <c r="U41" s="963"/>
      <c r="V41" s="963"/>
      <c r="W41" s="963"/>
      <c r="X41" s="964"/>
      <c r="Y41" s="924"/>
      <c r="Z41" s="955"/>
      <c r="AA41" s="498"/>
      <c r="AB41" s="498"/>
      <c r="AC41" s="498"/>
      <c r="AD41" s="498"/>
      <c r="AE41" s="498"/>
      <c r="AF41" s="498"/>
      <c r="AG41" s="498"/>
      <c r="AH41" s="498"/>
    </row>
    <row r="42" spans="1:34" s="499" customFormat="1" ht="50.1" customHeight="1" x14ac:dyDescent="0.2">
      <c r="A42" s="497"/>
      <c r="B42" s="954"/>
      <c r="C42" s="955"/>
      <c r="D42" s="943"/>
      <c r="E42" s="956"/>
      <c r="F42" s="933"/>
      <c r="G42" s="963"/>
      <c r="H42" s="963"/>
      <c r="I42" s="963"/>
      <c r="J42" s="963"/>
      <c r="K42" s="963"/>
      <c r="L42" s="963"/>
      <c r="M42" s="963"/>
      <c r="N42" s="963"/>
      <c r="O42" s="963"/>
      <c r="P42" s="963"/>
      <c r="Q42" s="963"/>
      <c r="R42" s="963"/>
      <c r="S42" s="963"/>
      <c r="T42" s="963"/>
      <c r="U42" s="963"/>
      <c r="V42" s="963"/>
      <c r="W42" s="963"/>
      <c r="X42" s="964"/>
      <c r="Y42" s="924"/>
      <c r="Z42" s="955"/>
      <c r="AA42" s="498"/>
      <c r="AB42" s="498"/>
      <c r="AC42" s="498"/>
      <c r="AD42" s="498"/>
      <c r="AE42" s="498"/>
      <c r="AF42" s="498"/>
      <c r="AG42" s="498"/>
      <c r="AH42" s="498"/>
    </row>
    <row r="43" spans="1:34" s="499" customFormat="1" ht="50.1" customHeight="1" x14ac:dyDescent="0.2">
      <c r="A43" s="497"/>
      <c r="B43" s="954"/>
      <c r="C43" s="955"/>
      <c r="D43" s="943"/>
      <c r="E43" s="956"/>
      <c r="F43" s="933"/>
      <c r="G43" s="963"/>
      <c r="H43" s="963"/>
      <c r="I43" s="963"/>
      <c r="J43" s="963"/>
      <c r="K43" s="963"/>
      <c r="L43" s="963"/>
      <c r="M43" s="963"/>
      <c r="N43" s="963"/>
      <c r="O43" s="963"/>
      <c r="P43" s="963"/>
      <c r="Q43" s="963"/>
      <c r="R43" s="963"/>
      <c r="S43" s="963"/>
      <c r="T43" s="963"/>
      <c r="U43" s="963"/>
      <c r="V43" s="963"/>
      <c r="W43" s="963"/>
      <c r="X43" s="964"/>
      <c r="Y43" s="924"/>
      <c r="Z43" s="955"/>
      <c r="AA43" s="498"/>
      <c r="AB43" s="498"/>
      <c r="AC43" s="498"/>
      <c r="AD43" s="498"/>
      <c r="AE43" s="498"/>
      <c r="AF43" s="498"/>
      <c r="AG43" s="498"/>
      <c r="AH43" s="498"/>
    </row>
    <row r="44" spans="1:34" s="499" customFormat="1" ht="50.1" customHeight="1" x14ac:dyDescent="0.2">
      <c r="A44" s="497"/>
      <c r="B44" s="954"/>
      <c r="C44" s="955"/>
      <c r="D44" s="943"/>
      <c r="E44" s="956"/>
      <c r="F44" s="933"/>
      <c r="G44" s="963"/>
      <c r="H44" s="963"/>
      <c r="I44" s="963"/>
      <c r="J44" s="963"/>
      <c r="K44" s="963"/>
      <c r="L44" s="963"/>
      <c r="M44" s="963"/>
      <c r="N44" s="963"/>
      <c r="O44" s="963"/>
      <c r="P44" s="963"/>
      <c r="Q44" s="963"/>
      <c r="R44" s="963"/>
      <c r="S44" s="963"/>
      <c r="T44" s="963"/>
      <c r="U44" s="963"/>
      <c r="V44" s="963"/>
      <c r="W44" s="963"/>
      <c r="X44" s="964"/>
      <c r="Y44" s="924"/>
      <c r="Z44" s="955"/>
      <c r="AA44" s="498"/>
      <c r="AB44" s="498"/>
      <c r="AC44" s="498"/>
      <c r="AD44" s="498"/>
      <c r="AE44" s="498"/>
      <c r="AF44" s="498"/>
      <c r="AG44" s="498"/>
      <c r="AH44" s="498"/>
    </row>
    <row r="45" spans="1:34" s="499" customFormat="1" ht="50.1" customHeight="1" x14ac:dyDescent="0.2">
      <c r="A45" s="497"/>
      <c r="B45" s="954"/>
      <c r="C45" s="955"/>
      <c r="D45" s="943"/>
      <c r="E45" s="956"/>
      <c r="F45" s="933"/>
      <c r="G45" s="963"/>
      <c r="H45" s="963"/>
      <c r="I45" s="963"/>
      <c r="J45" s="963"/>
      <c r="K45" s="963"/>
      <c r="L45" s="963"/>
      <c r="M45" s="963"/>
      <c r="N45" s="963"/>
      <c r="O45" s="963"/>
      <c r="P45" s="963"/>
      <c r="Q45" s="963"/>
      <c r="R45" s="963"/>
      <c r="S45" s="963"/>
      <c r="T45" s="963"/>
      <c r="U45" s="963"/>
      <c r="V45" s="963"/>
      <c r="W45" s="963"/>
      <c r="X45" s="964"/>
      <c r="Y45" s="924"/>
      <c r="Z45" s="955"/>
      <c r="AA45" s="498"/>
      <c r="AB45" s="498"/>
      <c r="AC45" s="498"/>
      <c r="AD45" s="498"/>
      <c r="AE45" s="498"/>
      <c r="AF45" s="498"/>
      <c r="AG45" s="498"/>
      <c r="AH45" s="498"/>
    </row>
    <row r="46" spans="1:34" s="499" customFormat="1" ht="50.1" customHeight="1" x14ac:dyDescent="0.2">
      <c r="A46" s="497"/>
      <c r="B46" s="954"/>
      <c r="C46" s="955"/>
      <c r="D46" s="943"/>
      <c r="E46" s="956"/>
      <c r="F46" s="933"/>
      <c r="G46" s="963"/>
      <c r="H46" s="963"/>
      <c r="I46" s="963"/>
      <c r="J46" s="963"/>
      <c r="K46" s="963"/>
      <c r="L46" s="963"/>
      <c r="M46" s="963"/>
      <c r="N46" s="963"/>
      <c r="O46" s="963"/>
      <c r="P46" s="963"/>
      <c r="Q46" s="963"/>
      <c r="R46" s="963"/>
      <c r="S46" s="963"/>
      <c r="T46" s="963"/>
      <c r="U46" s="963"/>
      <c r="V46" s="963"/>
      <c r="W46" s="963"/>
      <c r="X46" s="964"/>
      <c r="Y46" s="924"/>
      <c r="Z46" s="955"/>
      <c r="AA46" s="498"/>
      <c r="AB46" s="498"/>
      <c r="AC46" s="498"/>
      <c r="AD46" s="498"/>
      <c r="AE46" s="498"/>
      <c r="AF46" s="498"/>
      <c r="AG46" s="498"/>
      <c r="AH46" s="498"/>
    </row>
    <row r="47" spans="1:34" s="499" customFormat="1" ht="50.1" customHeight="1" x14ac:dyDescent="0.2">
      <c r="A47" s="497"/>
      <c r="B47" s="954"/>
      <c r="C47" s="955"/>
      <c r="D47" s="943"/>
      <c r="E47" s="956"/>
      <c r="F47" s="933"/>
      <c r="G47" s="963"/>
      <c r="H47" s="963"/>
      <c r="I47" s="963"/>
      <c r="J47" s="963"/>
      <c r="K47" s="963"/>
      <c r="L47" s="963"/>
      <c r="M47" s="963"/>
      <c r="N47" s="963"/>
      <c r="O47" s="963"/>
      <c r="P47" s="963"/>
      <c r="Q47" s="963"/>
      <c r="R47" s="963"/>
      <c r="S47" s="963"/>
      <c r="T47" s="963"/>
      <c r="U47" s="963"/>
      <c r="V47" s="963"/>
      <c r="W47" s="963"/>
      <c r="X47" s="964"/>
      <c r="Y47" s="924"/>
      <c r="Z47" s="955"/>
      <c r="AA47" s="498"/>
      <c r="AB47" s="498"/>
      <c r="AC47" s="498"/>
      <c r="AD47" s="498"/>
      <c r="AE47" s="498"/>
      <c r="AF47" s="498"/>
      <c r="AG47" s="498"/>
      <c r="AH47" s="498"/>
    </row>
    <row r="48" spans="1:34" s="499" customFormat="1" ht="50.1" customHeight="1" x14ac:dyDescent="0.2">
      <c r="A48" s="497"/>
      <c r="B48" s="954"/>
      <c r="C48" s="955"/>
      <c r="D48" s="943"/>
      <c r="E48" s="956"/>
      <c r="F48" s="933"/>
      <c r="G48" s="963"/>
      <c r="H48" s="963"/>
      <c r="I48" s="963"/>
      <c r="J48" s="963"/>
      <c r="K48" s="963"/>
      <c r="L48" s="963"/>
      <c r="M48" s="963"/>
      <c r="N48" s="963"/>
      <c r="O48" s="963"/>
      <c r="P48" s="963"/>
      <c r="Q48" s="963"/>
      <c r="R48" s="963"/>
      <c r="S48" s="963"/>
      <c r="T48" s="963"/>
      <c r="U48" s="963"/>
      <c r="V48" s="963"/>
      <c r="W48" s="963"/>
      <c r="X48" s="964"/>
      <c r="Y48" s="924"/>
      <c r="Z48" s="955"/>
      <c r="AA48" s="498"/>
      <c r="AB48" s="498"/>
      <c r="AC48" s="498"/>
      <c r="AD48" s="498"/>
      <c r="AE48" s="498"/>
      <c r="AF48" s="498"/>
      <c r="AG48" s="498"/>
      <c r="AH48" s="498"/>
    </row>
    <row r="49" spans="1:34" s="499" customFormat="1" ht="50.1" customHeight="1" x14ac:dyDescent="0.2">
      <c r="A49" s="497"/>
      <c r="B49" s="954"/>
      <c r="C49" s="955"/>
      <c r="D49" s="943"/>
      <c r="E49" s="956"/>
      <c r="F49" s="933"/>
      <c r="G49" s="963"/>
      <c r="H49" s="963"/>
      <c r="I49" s="963"/>
      <c r="J49" s="963"/>
      <c r="K49" s="963"/>
      <c r="L49" s="963"/>
      <c r="M49" s="963"/>
      <c r="N49" s="963"/>
      <c r="O49" s="963"/>
      <c r="P49" s="963"/>
      <c r="Q49" s="963"/>
      <c r="R49" s="963"/>
      <c r="S49" s="963"/>
      <c r="T49" s="963"/>
      <c r="U49" s="963"/>
      <c r="V49" s="963"/>
      <c r="W49" s="963"/>
      <c r="X49" s="964"/>
      <c r="Y49" s="924"/>
      <c r="Z49" s="955"/>
      <c r="AA49" s="498"/>
      <c r="AB49" s="498"/>
      <c r="AC49" s="498"/>
      <c r="AD49" s="498"/>
      <c r="AE49" s="498"/>
      <c r="AF49" s="498"/>
      <c r="AG49" s="498"/>
      <c r="AH49" s="498"/>
    </row>
    <row r="50" spans="1:34" s="499" customFormat="1" ht="50.1" customHeight="1" x14ac:dyDescent="0.2">
      <c r="A50" s="497"/>
      <c r="B50" s="954"/>
      <c r="C50" s="955"/>
      <c r="D50" s="943"/>
      <c r="E50" s="956"/>
      <c r="F50" s="933"/>
      <c r="G50" s="963"/>
      <c r="H50" s="963"/>
      <c r="I50" s="963"/>
      <c r="J50" s="963"/>
      <c r="K50" s="963"/>
      <c r="L50" s="963"/>
      <c r="M50" s="963"/>
      <c r="N50" s="963"/>
      <c r="O50" s="963"/>
      <c r="P50" s="963"/>
      <c r="Q50" s="963"/>
      <c r="R50" s="963"/>
      <c r="S50" s="963"/>
      <c r="T50" s="963"/>
      <c r="U50" s="963"/>
      <c r="V50" s="963"/>
      <c r="W50" s="963"/>
      <c r="X50" s="964"/>
      <c r="Y50" s="924"/>
      <c r="Z50" s="955"/>
      <c r="AA50" s="498"/>
      <c r="AB50" s="498"/>
      <c r="AC50" s="498"/>
      <c r="AD50" s="498"/>
      <c r="AE50" s="498"/>
      <c r="AF50" s="498"/>
      <c r="AG50" s="498"/>
      <c r="AH50" s="498"/>
    </row>
    <row r="51" spans="1:34" s="499" customFormat="1" ht="50.1" customHeight="1" x14ac:dyDescent="0.2">
      <c r="A51" s="497"/>
      <c r="B51" s="949"/>
      <c r="C51" s="949"/>
      <c r="D51" s="953"/>
      <c r="E51" s="953"/>
      <c r="F51" s="933"/>
      <c r="G51" s="934"/>
      <c r="H51" s="935"/>
      <c r="I51" s="935"/>
      <c r="J51" s="935"/>
      <c r="K51" s="935"/>
      <c r="L51" s="935"/>
      <c r="M51" s="935"/>
      <c r="N51" s="935"/>
      <c r="O51" s="935"/>
      <c r="P51" s="935"/>
      <c r="Q51" s="935"/>
      <c r="R51" s="935"/>
      <c r="S51" s="935"/>
      <c r="T51" s="935"/>
      <c r="U51" s="935"/>
      <c r="V51" s="935"/>
      <c r="W51" s="935"/>
      <c r="X51" s="950"/>
      <c r="Y51" s="924"/>
      <c r="Z51" s="951"/>
      <c r="AA51" s="498"/>
      <c r="AB51" s="498"/>
      <c r="AC51" s="498"/>
      <c r="AD51" s="498"/>
      <c r="AE51" s="498"/>
      <c r="AF51" s="498"/>
      <c r="AG51" s="498"/>
      <c r="AH51" s="498"/>
    </row>
    <row r="52" spans="1:34" s="499" customFormat="1" ht="50.1" customHeight="1" x14ac:dyDescent="0.2">
      <c r="A52" s="497"/>
      <c r="B52" s="949"/>
      <c r="C52" s="949"/>
      <c r="D52" s="953"/>
      <c r="E52" s="953"/>
      <c r="F52" s="933"/>
      <c r="G52" s="934"/>
      <c r="H52" s="935"/>
      <c r="I52" s="935"/>
      <c r="J52" s="935"/>
      <c r="K52" s="935"/>
      <c r="L52" s="935"/>
      <c r="M52" s="935"/>
      <c r="N52" s="935"/>
      <c r="O52" s="935"/>
      <c r="P52" s="935"/>
      <c r="Q52" s="935"/>
      <c r="R52" s="935"/>
      <c r="S52" s="935"/>
      <c r="T52" s="935"/>
      <c r="U52" s="935"/>
      <c r="V52" s="935"/>
      <c r="W52" s="935"/>
      <c r="X52" s="950"/>
      <c r="Y52" s="924"/>
      <c r="Z52" s="951"/>
      <c r="AA52" s="498"/>
      <c r="AB52" s="498"/>
      <c r="AC52" s="498"/>
      <c r="AD52" s="498"/>
      <c r="AE52" s="498"/>
      <c r="AF52" s="498"/>
      <c r="AG52" s="498"/>
      <c r="AH52" s="498"/>
    </row>
    <row r="53" spans="1:34" s="499" customFormat="1" ht="50.1" customHeight="1" x14ac:dyDescent="0.2">
      <c r="A53" s="497"/>
      <c r="B53" s="949"/>
      <c r="C53" s="949"/>
      <c r="D53" s="953"/>
      <c r="E53" s="953"/>
      <c r="F53" s="933"/>
      <c r="G53" s="934"/>
      <c r="H53" s="935"/>
      <c r="I53" s="935"/>
      <c r="J53" s="935"/>
      <c r="K53" s="935"/>
      <c r="L53" s="935"/>
      <c r="M53" s="935"/>
      <c r="N53" s="935"/>
      <c r="O53" s="935"/>
      <c r="P53" s="935"/>
      <c r="Q53" s="935"/>
      <c r="R53" s="935"/>
      <c r="S53" s="935"/>
      <c r="T53" s="935"/>
      <c r="U53" s="935"/>
      <c r="V53" s="935"/>
      <c r="W53" s="935"/>
      <c r="X53" s="950"/>
      <c r="Y53" s="924"/>
      <c r="Z53" s="951"/>
      <c r="AA53" s="498"/>
      <c r="AB53" s="498"/>
      <c r="AC53" s="498"/>
      <c r="AD53" s="498"/>
      <c r="AE53" s="498"/>
      <c r="AF53" s="498"/>
      <c r="AG53" s="498"/>
      <c r="AH53" s="498"/>
    </row>
    <row r="54" spans="1:34" s="499" customFormat="1" ht="50.1" customHeight="1" x14ac:dyDescent="0.2">
      <c r="A54" s="497"/>
      <c r="B54" s="949"/>
      <c r="C54" s="949"/>
      <c r="D54" s="953"/>
      <c r="E54" s="953"/>
      <c r="F54" s="933"/>
      <c r="G54" s="934"/>
      <c r="H54" s="935"/>
      <c r="I54" s="935"/>
      <c r="J54" s="935"/>
      <c r="K54" s="935"/>
      <c r="L54" s="935"/>
      <c r="M54" s="935"/>
      <c r="N54" s="935"/>
      <c r="O54" s="935"/>
      <c r="P54" s="935"/>
      <c r="Q54" s="935"/>
      <c r="R54" s="935"/>
      <c r="S54" s="935"/>
      <c r="T54" s="935"/>
      <c r="U54" s="935"/>
      <c r="V54" s="935"/>
      <c r="W54" s="935"/>
      <c r="X54" s="950"/>
      <c r="Y54" s="924"/>
      <c r="Z54" s="951"/>
      <c r="AA54" s="498"/>
      <c r="AB54" s="498"/>
      <c r="AC54" s="498"/>
      <c r="AD54" s="498"/>
      <c r="AE54" s="498"/>
      <c r="AF54" s="498"/>
      <c r="AG54" s="498"/>
      <c r="AH54" s="498"/>
    </row>
    <row r="55" spans="1:34" s="499" customFormat="1" ht="50.1" customHeight="1" x14ac:dyDescent="0.2">
      <c r="A55" s="497"/>
      <c r="B55" s="949"/>
      <c r="C55" s="949"/>
      <c r="D55" s="953"/>
      <c r="E55" s="953"/>
      <c r="F55" s="933"/>
      <c r="G55" s="934"/>
      <c r="H55" s="935"/>
      <c r="I55" s="935"/>
      <c r="J55" s="935"/>
      <c r="K55" s="935"/>
      <c r="L55" s="935"/>
      <c r="M55" s="935"/>
      <c r="N55" s="935"/>
      <c r="O55" s="935"/>
      <c r="P55" s="935"/>
      <c r="Q55" s="935"/>
      <c r="R55" s="935"/>
      <c r="S55" s="935"/>
      <c r="T55" s="935"/>
      <c r="U55" s="935"/>
      <c r="V55" s="935"/>
      <c r="W55" s="935"/>
      <c r="X55" s="950"/>
      <c r="Y55" s="924"/>
      <c r="Z55" s="951"/>
      <c r="AA55" s="498"/>
      <c r="AB55" s="498"/>
      <c r="AC55" s="498"/>
      <c r="AD55" s="498"/>
      <c r="AE55" s="498"/>
      <c r="AF55" s="498"/>
      <c r="AG55" s="498"/>
      <c r="AH55" s="498"/>
    </row>
    <row r="56" spans="1:34" s="499" customFormat="1" ht="50.1" customHeight="1" x14ac:dyDescent="0.2">
      <c r="A56" s="497"/>
      <c r="B56" s="949"/>
      <c r="C56" s="949"/>
      <c r="D56" s="953"/>
      <c r="E56" s="953"/>
      <c r="F56" s="933"/>
      <c r="G56" s="934"/>
      <c r="H56" s="935"/>
      <c r="I56" s="935"/>
      <c r="J56" s="935"/>
      <c r="K56" s="935"/>
      <c r="L56" s="935"/>
      <c r="M56" s="935"/>
      <c r="N56" s="935"/>
      <c r="O56" s="935"/>
      <c r="P56" s="935"/>
      <c r="Q56" s="935"/>
      <c r="R56" s="935"/>
      <c r="S56" s="935"/>
      <c r="T56" s="935"/>
      <c r="U56" s="935"/>
      <c r="V56" s="935"/>
      <c r="W56" s="935"/>
      <c r="X56" s="950"/>
      <c r="Y56" s="924"/>
      <c r="Z56" s="951"/>
      <c r="AA56" s="498"/>
      <c r="AB56" s="498"/>
      <c r="AC56" s="498"/>
      <c r="AD56" s="498"/>
      <c r="AE56" s="498"/>
      <c r="AF56" s="498"/>
      <c r="AG56" s="498"/>
      <c r="AH56" s="498"/>
    </row>
    <row r="57" spans="1:34" s="499" customFormat="1" ht="50.1" customHeight="1" x14ac:dyDescent="0.2">
      <c r="A57" s="497"/>
      <c r="B57" s="949"/>
      <c r="C57" s="949"/>
      <c r="D57" s="953"/>
      <c r="E57" s="953"/>
      <c r="F57" s="933"/>
      <c r="G57" s="934"/>
      <c r="H57" s="935"/>
      <c r="I57" s="935"/>
      <c r="J57" s="935"/>
      <c r="K57" s="935"/>
      <c r="L57" s="935"/>
      <c r="M57" s="935"/>
      <c r="N57" s="935"/>
      <c r="O57" s="935"/>
      <c r="P57" s="935"/>
      <c r="Q57" s="935"/>
      <c r="R57" s="935"/>
      <c r="S57" s="935"/>
      <c r="T57" s="935"/>
      <c r="U57" s="935"/>
      <c r="V57" s="935"/>
      <c r="W57" s="935"/>
      <c r="X57" s="950"/>
      <c r="Y57" s="924"/>
      <c r="Z57" s="951"/>
      <c r="AA57" s="498"/>
      <c r="AB57" s="498"/>
      <c r="AC57" s="498"/>
      <c r="AD57" s="498"/>
      <c r="AE57" s="498"/>
      <c r="AF57" s="498"/>
      <c r="AG57" s="498"/>
      <c r="AH57" s="498"/>
    </row>
    <row r="58" spans="1:34" s="499" customFormat="1" ht="50.1" customHeight="1" x14ac:dyDescent="0.2">
      <c r="A58" s="497"/>
      <c r="B58" s="949"/>
      <c r="C58" s="949"/>
      <c r="D58" s="953"/>
      <c r="E58" s="953"/>
      <c r="F58" s="933"/>
      <c r="G58" s="934"/>
      <c r="H58" s="935"/>
      <c r="I58" s="935"/>
      <c r="J58" s="935"/>
      <c r="K58" s="935"/>
      <c r="L58" s="935"/>
      <c r="M58" s="935"/>
      <c r="N58" s="935"/>
      <c r="O58" s="935"/>
      <c r="P58" s="935"/>
      <c r="Q58" s="935"/>
      <c r="R58" s="935"/>
      <c r="S58" s="935"/>
      <c r="T58" s="935"/>
      <c r="U58" s="935"/>
      <c r="V58" s="935"/>
      <c r="W58" s="935"/>
      <c r="X58" s="950"/>
      <c r="Y58" s="924"/>
      <c r="Z58" s="951"/>
      <c r="AA58" s="498"/>
      <c r="AB58" s="498"/>
      <c r="AC58" s="498"/>
      <c r="AD58" s="498"/>
      <c r="AE58" s="498"/>
      <c r="AF58" s="498"/>
      <c r="AG58" s="498"/>
      <c r="AH58" s="498"/>
    </row>
    <row r="59" spans="1:34" s="499" customFormat="1" ht="50.1" customHeight="1" x14ac:dyDescent="0.2">
      <c r="A59" s="497"/>
      <c r="B59" s="949"/>
      <c r="C59" s="949"/>
      <c r="D59" s="953"/>
      <c r="E59" s="953"/>
      <c r="F59" s="933"/>
      <c r="G59" s="934"/>
      <c r="H59" s="935"/>
      <c r="I59" s="935"/>
      <c r="J59" s="935"/>
      <c r="K59" s="935"/>
      <c r="L59" s="935"/>
      <c r="M59" s="935"/>
      <c r="N59" s="935"/>
      <c r="O59" s="935"/>
      <c r="P59" s="935"/>
      <c r="Q59" s="935"/>
      <c r="R59" s="935"/>
      <c r="S59" s="935"/>
      <c r="T59" s="935"/>
      <c r="U59" s="935"/>
      <c r="V59" s="935"/>
      <c r="W59" s="935"/>
      <c r="X59" s="950"/>
      <c r="Y59" s="924"/>
      <c r="Z59" s="951"/>
      <c r="AA59" s="498"/>
      <c r="AB59" s="498"/>
      <c r="AC59" s="498"/>
      <c r="AD59" s="498"/>
      <c r="AE59" s="498"/>
      <c r="AF59" s="498"/>
      <c r="AG59" s="498"/>
      <c r="AH59" s="498"/>
    </row>
    <row r="60" spans="1:34" s="499" customFormat="1" ht="50.1" customHeight="1" x14ac:dyDescent="0.2">
      <c r="A60" s="497"/>
      <c r="B60" s="949"/>
      <c r="C60" s="949"/>
      <c r="D60" s="953"/>
      <c r="E60" s="953"/>
      <c r="F60" s="933"/>
      <c r="G60" s="934"/>
      <c r="H60" s="935"/>
      <c r="I60" s="935"/>
      <c r="J60" s="935"/>
      <c r="K60" s="935"/>
      <c r="L60" s="935"/>
      <c r="M60" s="935"/>
      <c r="N60" s="935"/>
      <c r="O60" s="935"/>
      <c r="P60" s="935"/>
      <c r="Q60" s="935"/>
      <c r="R60" s="935"/>
      <c r="S60" s="935"/>
      <c r="T60" s="935"/>
      <c r="U60" s="935"/>
      <c r="V60" s="935"/>
      <c r="W60" s="935"/>
      <c r="X60" s="950"/>
      <c r="Y60" s="924"/>
      <c r="Z60" s="951"/>
      <c r="AA60" s="498"/>
      <c r="AB60" s="498"/>
      <c r="AC60" s="498"/>
      <c r="AD60" s="498"/>
      <c r="AE60" s="498"/>
      <c r="AF60" s="498"/>
      <c r="AG60" s="498"/>
      <c r="AH60" s="498"/>
    </row>
    <row r="61" spans="1:34" s="499" customFormat="1" ht="50.1" customHeight="1" x14ac:dyDescent="0.2">
      <c r="A61" s="497"/>
      <c r="B61" s="949"/>
      <c r="C61" s="949"/>
      <c r="D61" s="953"/>
      <c r="E61" s="953"/>
      <c r="F61" s="933"/>
      <c r="G61" s="934"/>
      <c r="H61" s="935"/>
      <c r="I61" s="935"/>
      <c r="J61" s="935"/>
      <c r="K61" s="935"/>
      <c r="L61" s="935"/>
      <c r="M61" s="935"/>
      <c r="N61" s="935"/>
      <c r="O61" s="935"/>
      <c r="P61" s="935"/>
      <c r="Q61" s="935"/>
      <c r="R61" s="935"/>
      <c r="S61" s="935"/>
      <c r="T61" s="935"/>
      <c r="U61" s="935"/>
      <c r="V61" s="935"/>
      <c r="W61" s="935"/>
      <c r="X61" s="950"/>
      <c r="Y61" s="924"/>
      <c r="Z61" s="951"/>
      <c r="AA61" s="498"/>
      <c r="AB61" s="498"/>
      <c r="AC61" s="498"/>
      <c r="AD61" s="498"/>
      <c r="AE61" s="498"/>
      <c r="AF61" s="498"/>
      <c r="AG61" s="498"/>
      <c r="AH61" s="498"/>
    </row>
    <row r="62" spans="1:34" s="499" customFormat="1" ht="50.1" customHeight="1" x14ac:dyDescent="0.2">
      <c r="A62" s="497"/>
      <c r="B62" s="949"/>
      <c r="C62" s="949"/>
      <c r="D62" s="953"/>
      <c r="E62" s="953"/>
      <c r="F62" s="933"/>
      <c r="G62" s="934"/>
      <c r="H62" s="935"/>
      <c r="I62" s="935"/>
      <c r="J62" s="935"/>
      <c r="K62" s="935"/>
      <c r="L62" s="935"/>
      <c r="M62" s="935"/>
      <c r="N62" s="935"/>
      <c r="O62" s="935"/>
      <c r="P62" s="935"/>
      <c r="Q62" s="935"/>
      <c r="R62" s="935"/>
      <c r="S62" s="935"/>
      <c r="T62" s="935"/>
      <c r="U62" s="935"/>
      <c r="V62" s="935"/>
      <c r="W62" s="935"/>
      <c r="X62" s="950"/>
      <c r="Y62" s="924"/>
      <c r="Z62" s="951"/>
      <c r="AA62" s="498"/>
      <c r="AB62" s="498"/>
      <c r="AC62" s="498"/>
      <c r="AD62" s="498"/>
      <c r="AE62" s="498"/>
      <c r="AF62" s="498"/>
      <c r="AG62" s="498"/>
      <c r="AH62" s="498"/>
    </row>
    <row r="63" spans="1:34" s="499" customFormat="1" ht="50.1" customHeight="1" x14ac:dyDescent="0.2">
      <c r="A63" s="497"/>
      <c r="B63" s="949"/>
      <c r="C63" s="949"/>
      <c r="D63" s="953"/>
      <c r="E63" s="953"/>
      <c r="F63" s="933"/>
      <c r="G63" s="934"/>
      <c r="H63" s="935"/>
      <c r="I63" s="935"/>
      <c r="J63" s="935"/>
      <c r="K63" s="935"/>
      <c r="L63" s="935"/>
      <c r="M63" s="935"/>
      <c r="N63" s="935"/>
      <c r="O63" s="935"/>
      <c r="P63" s="935"/>
      <c r="Q63" s="935"/>
      <c r="R63" s="935"/>
      <c r="S63" s="935"/>
      <c r="T63" s="935"/>
      <c r="U63" s="935"/>
      <c r="V63" s="935"/>
      <c r="W63" s="935"/>
      <c r="X63" s="950"/>
      <c r="Y63" s="924"/>
      <c r="Z63" s="951"/>
      <c r="AA63" s="498"/>
      <c r="AB63" s="498"/>
      <c r="AC63" s="498"/>
      <c r="AD63" s="498"/>
      <c r="AE63" s="498"/>
      <c r="AF63" s="498"/>
      <c r="AG63" s="498"/>
      <c r="AH63" s="498"/>
    </row>
    <row r="64" spans="1:34" s="499" customFormat="1" ht="50.1" customHeight="1" x14ac:dyDescent="0.2">
      <c r="A64" s="497"/>
      <c r="B64" s="949"/>
      <c r="C64" s="949"/>
      <c r="D64" s="953"/>
      <c r="E64" s="953"/>
      <c r="F64" s="933"/>
      <c r="G64" s="934"/>
      <c r="H64" s="935"/>
      <c r="I64" s="935"/>
      <c r="J64" s="935"/>
      <c r="K64" s="935"/>
      <c r="L64" s="935"/>
      <c r="M64" s="935"/>
      <c r="N64" s="935"/>
      <c r="O64" s="935"/>
      <c r="P64" s="935"/>
      <c r="Q64" s="935"/>
      <c r="R64" s="935"/>
      <c r="S64" s="935"/>
      <c r="T64" s="935"/>
      <c r="U64" s="935"/>
      <c r="V64" s="935"/>
      <c r="W64" s="935"/>
      <c r="X64" s="950"/>
      <c r="Y64" s="924"/>
      <c r="Z64" s="951"/>
      <c r="AA64" s="498"/>
      <c r="AB64" s="498"/>
      <c r="AC64" s="498"/>
      <c r="AD64" s="498"/>
      <c r="AE64" s="498"/>
      <c r="AF64" s="498"/>
      <c r="AG64" s="498"/>
      <c r="AH64" s="498"/>
    </row>
    <row r="65" spans="1:34" s="499" customFormat="1" ht="50.1" customHeight="1" x14ac:dyDescent="0.2">
      <c r="A65" s="497"/>
      <c r="B65" s="949"/>
      <c r="C65" s="949"/>
      <c r="D65" s="953"/>
      <c r="E65" s="953"/>
      <c r="F65" s="933"/>
      <c r="G65" s="934"/>
      <c r="H65" s="935"/>
      <c r="I65" s="935"/>
      <c r="J65" s="935"/>
      <c r="K65" s="935"/>
      <c r="L65" s="935"/>
      <c r="M65" s="935"/>
      <c r="N65" s="935"/>
      <c r="O65" s="935"/>
      <c r="P65" s="935"/>
      <c r="Q65" s="935"/>
      <c r="R65" s="935"/>
      <c r="S65" s="935"/>
      <c r="T65" s="935"/>
      <c r="U65" s="935"/>
      <c r="V65" s="935"/>
      <c r="W65" s="935"/>
      <c r="X65" s="950"/>
      <c r="Y65" s="924"/>
      <c r="Z65" s="951"/>
      <c r="AA65" s="498"/>
      <c r="AB65" s="498"/>
      <c r="AC65" s="498"/>
      <c r="AD65" s="498"/>
      <c r="AE65" s="498"/>
      <c r="AF65" s="498"/>
      <c r="AG65" s="498"/>
      <c r="AH65" s="498"/>
    </row>
    <row r="66" spans="1:34" s="499" customFormat="1" ht="15" customHeight="1" x14ac:dyDescent="0.2">
      <c r="A66" s="500"/>
      <c r="B66" s="498"/>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8"/>
      <c r="AA66" s="498"/>
      <c r="AB66" s="498"/>
      <c r="AC66" s="498"/>
      <c r="AD66" s="498"/>
      <c r="AE66" s="498"/>
      <c r="AF66" s="498"/>
      <c r="AG66" s="498"/>
      <c r="AH66" s="498"/>
    </row>
    <row r="67" spans="1:34" ht="30" customHeight="1" x14ac:dyDescent="0.2">
      <c r="A67" s="486"/>
      <c r="B67" s="920" t="s">
        <v>341</v>
      </c>
      <c r="C67" s="921"/>
      <c r="D67" s="921"/>
      <c r="E67" s="921"/>
      <c r="F67" s="921"/>
      <c r="G67" s="921"/>
      <c r="H67" s="921"/>
      <c r="I67" s="921"/>
      <c r="J67" s="921"/>
      <c r="K67" s="922"/>
      <c r="L67" s="922"/>
      <c r="M67" s="922"/>
      <c r="N67" s="922"/>
      <c r="O67" s="922"/>
      <c r="P67" s="922"/>
      <c r="Q67" s="922"/>
      <c r="R67" s="922"/>
      <c r="S67" s="922"/>
      <c r="T67" s="922"/>
      <c r="U67" s="922"/>
      <c r="V67" s="922"/>
      <c r="W67" s="922"/>
      <c r="X67" s="922"/>
      <c r="Y67" s="922"/>
      <c r="Z67" s="922"/>
      <c r="AA67" s="923"/>
      <c r="AB67" s="923"/>
      <c r="AC67" s="923"/>
      <c r="AD67" s="923"/>
      <c r="AE67" s="923"/>
      <c r="AF67" s="923"/>
      <c r="AG67" s="923"/>
      <c r="AH67" s="923"/>
    </row>
    <row r="68" spans="1:34" ht="114" customHeight="1" x14ac:dyDescent="0.2">
      <c r="A68" s="486"/>
      <c r="B68" s="931" t="s">
        <v>342</v>
      </c>
      <c r="C68" s="932"/>
      <c r="D68" s="932"/>
      <c r="E68" s="932"/>
      <c r="F68" s="932"/>
      <c r="G68" s="932"/>
      <c r="H68" s="932"/>
      <c r="I68" s="932"/>
      <c r="J68" s="932"/>
      <c r="K68" s="932"/>
      <c r="L68" s="932"/>
      <c r="M68" s="932"/>
      <c r="N68" s="932"/>
      <c r="O68" s="932"/>
      <c r="P68" s="932"/>
      <c r="Q68" s="932"/>
      <c r="R68" s="932"/>
      <c r="S68" s="932"/>
      <c r="T68" s="932"/>
      <c r="U68" s="932"/>
      <c r="V68" s="932"/>
      <c r="W68" s="932"/>
      <c r="X68" s="932"/>
      <c r="Y68" s="932"/>
      <c r="Z68" s="932"/>
      <c r="AA68" s="401"/>
      <c r="AB68" s="401"/>
      <c r="AC68" s="401"/>
      <c r="AD68" s="401"/>
      <c r="AE68" s="401"/>
      <c r="AF68" s="401"/>
      <c r="AG68" s="401"/>
      <c r="AH68" s="401"/>
    </row>
    <row r="69" spans="1:34" ht="15" customHeight="1" x14ac:dyDescent="0.2">
      <c r="A69" s="486"/>
      <c r="B69" s="401"/>
      <c r="C69" s="401"/>
      <c r="D69" s="401"/>
      <c r="E69" s="401"/>
      <c r="F69" s="401"/>
      <c r="G69" s="401"/>
      <c r="H69" s="401"/>
      <c r="I69" s="401"/>
      <c r="J69" s="401"/>
      <c r="K69" s="401"/>
      <c r="L69" s="401"/>
      <c r="M69" s="401"/>
      <c r="N69" s="401"/>
      <c r="O69" s="401"/>
      <c r="P69" s="401"/>
      <c r="Q69" s="401"/>
      <c r="R69" s="401"/>
      <c r="S69" s="401"/>
      <c r="T69" s="401"/>
      <c r="U69" s="401"/>
      <c r="V69" s="401"/>
      <c r="W69" s="401"/>
      <c r="X69" s="401"/>
      <c r="Y69" s="401"/>
      <c r="Z69" s="401"/>
      <c r="AA69" s="401"/>
      <c r="AB69" s="401"/>
      <c r="AC69" s="401"/>
      <c r="AD69" s="401"/>
      <c r="AE69" s="401"/>
      <c r="AF69" s="401"/>
      <c r="AG69" s="401"/>
      <c r="AH69" s="401"/>
    </row>
    <row r="70" spans="1:34" ht="103.5" customHeight="1" x14ac:dyDescent="0.2">
      <c r="A70" s="486"/>
      <c r="B70" s="945" t="s">
        <v>80</v>
      </c>
      <c r="C70" s="952"/>
      <c r="D70" s="945" t="s">
        <v>344</v>
      </c>
      <c r="E70" s="946"/>
      <c r="F70" s="947"/>
      <c r="G70" s="947"/>
      <c r="H70" s="947"/>
      <c r="I70" s="947"/>
      <c r="J70" s="947"/>
      <c r="K70" s="947"/>
      <c r="L70" s="947"/>
      <c r="M70" s="947"/>
      <c r="N70" s="947"/>
      <c r="O70" s="945" t="s">
        <v>345</v>
      </c>
      <c r="P70" s="952"/>
      <c r="Q70" s="960"/>
      <c r="R70" s="945" t="s">
        <v>416</v>
      </c>
      <c r="S70" s="952"/>
      <c r="T70" s="960"/>
      <c r="U70" s="945" t="s">
        <v>346</v>
      </c>
      <c r="V70" s="952"/>
      <c r="W70" s="960"/>
      <c r="X70" s="945" t="s">
        <v>347</v>
      </c>
      <c r="Y70" s="952"/>
      <c r="Z70" s="960"/>
      <c r="AA70" s="401"/>
      <c r="AB70" s="401"/>
      <c r="AC70" s="401"/>
      <c r="AD70" s="401"/>
      <c r="AE70" s="401"/>
      <c r="AF70" s="401"/>
      <c r="AG70" s="401"/>
      <c r="AH70" s="401"/>
    </row>
    <row r="71" spans="1:34" s="499" customFormat="1" ht="54.75" customHeight="1" x14ac:dyDescent="0.2">
      <c r="A71" s="500"/>
      <c r="B71" s="943"/>
      <c r="C71" s="948"/>
      <c r="D71" s="938"/>
      <c r="E71" s="939"/>
      <c r="F71" s="939"/>
      <c r="G71" s="939"/>
      <c r="H71" s="939"/>
      <c r="I71" s="939"/>
      <c r="J71" s="939"/>
      <c r="K71" s="939"/>
      <c r="L71" s="939"/>
      <c r="M71" s="939"/>
      <c r="N71" s="926"/>
      <c r="O71" s="924"/>
      <c r="P71" s="925"/>
      <c r="Q71" s="926"/>
      <c r="R71" s="924"/>
      <c r="S71" s="925"/>
      <c r="T71" s="926"/>
      <c r="U71" s="924"/>
      <c r="V71" s="925"/>
      <c r="W71" s="926"/>
      <c r="X71" s="924"/>
      <c r="Y71" s="925"/>
      <c r="Z71" s="926"/>
      <c r="AA71" s="498"/>
      <c r="AB71" s="498"/>
      <c r="AC71" s="498"/>
      <c r="AD71" s="498"/>
      <c r="AE71" s="498"/>
      <c r="AF71" s="498"/>
      <c r="AG71" s="498"/>
      <c r="AH71" s="498"/>
    </row>
    <row r="72" spans="1:34" s="499" customFormat="1" ht="50.1" customHeight="1" x14ac:dyDescent="0.2">
      <c r="A72" s="500"/>
      <c r="B72" s="943"/>
      <c r="C72" s="944"/>
      <c r="D72" s="938"/>
      <c r="E72" s="939"/>
      <c r="F72" s="939"/>
      <c r="G72" s="939"/>
      <c r="H72" s="939"/>
      <c r="I72" s="939"/>
      <c r="J72" s="939"/>
      <c r="K72" s="939"/>
      <c r="L72" s="939"/>
      <c r="M72" s="939"/>
      <c r="N72" s="926"/>
      <c r="O72" s="924"/>
      <c r="P72" s="925"/>
      <c r="Q72" s="926"/>
      <c r="R72" s="924"/>
      <c r="S72" s="925"/>
      <c r="T72" s="926"/>
      <c r="U72" s="924"/>
      <c r="V72" s="925"/>
      <c r="W72" s="926"/>
      <c r="X72" s="924"/>
      <c r="Y72" s="925"/>
      <c r="Z72" s="926"/>
      <c r="AA72" s="498"/>
      <c r="AB72" s="498"/>
      <c r="AC72" s="498"/>
      <c r="AD72" s="498"/>
      <c r="AE72" s="498"/>
      <c r="AF72" s="498"/>
      <c r="AG72" s="498"/>
      <c r="AH72" s="498"/>
    </row>
    <row r="73" spans="1:34" s="499" customFormat="1" ht="50.1" customHeight="1" x14ac:dyDescent="0.2">
      <c r="A73" s="500"/>
      <c r="B73" s="943"/>
      <c r="C73" s="944"/>
      <c r="D73" s="938"/>
      <c r="E73" s="939"/>
      <c r="F73" s="939"/>
      <c r="G73" s="939"/>
      <c r="H73" s="939"/>
      <c r="I73" s="939"/>
      <c r="J73" s="939"/>
      <c r="K73" s="939"/>
      <c r="L73" s="939"/>
      <c r="M73" s="939"/>
      <c r="N73" s="926"/>
      <c r="O73" s="924"/>
      <c r="P73" s="925"/>
      <c r="Q73" s="926"/>
      <c r="R73" s="924"/>
      <c r="S73" s="925"/>
      <c r="T73" s="926"/>
      <c r="U73" s="924"/>
      <c r="V73" s="925"/>
      <c r="W73" s="926"/>
      <c r="X73" s="924"/>
      <c r="Y73" s="925"/>
      <c r="Z73" s="926"/>
      <c r="AA73" s="498"/>
      <c r="AB73" s="498"/>
      <c r="AC73" s="498"/>
      <c r="AD73" s="498"/>
      <c r="AE73" s="498"/>
      <c r="AF73" s="498"/>
      <c r="AG73" s="498"/>
      <c r="AH73" s="498"/>
    </row>
    <row r="74" spans="1:34" s="499" customFormat="1" ht="50.1" customHeight="1" x14ac:dyDescent="0.2">
      <c r="A74" s="500"/>
      <c r="B74" s="943"/>
      <c r="C74" s="944"/>
      <c r="D74" s="938"/>
      <c r="E74" s="939"/>
      <c r="F74" s="939"/>
      <c r="G74" s="939"/>
      <c r="H74" s="939"/>
      <c r="I74" s="939"/>
      <c r="J74" s="939"/>
      <c r="K74" s="939"/>
      <c r="L74" s="939"/>
      <c r="M74" s="939"/>
      <c r="N74" s="926"/>
      <c r="O74" s="924"/>
      <c r="P74" s="925"/>
      <c r="Q74" s="926"/>
      <c r="R74" s="924"/>
      <c r="S74" s="925"/>
      <c r="T74" s="926"/>
      <c r="U74" s="924"/>
      <c r="V74" s="925"/>
      <c r="W74" s="926"/>
      <c r="X74" s="924"/>
      <c r="Y74" s="925"/>
      <c r="Z74" s="926"/>
      <c r="AA74" s="498"/>
      <c r="AB74" s="498"/>
      <c r="AC74" s="498"/>
      <c r="AD74" s="498"/>
      <c r="AE74" s="498"/>
      <c r="AF74" s="498"/>
      <c r="AG74" s="498"/>
      <c r="AH74" s="498"/>
    </row>
    <row r="75" spans="1:34" s="499" customFormat="1" ht="50.1" customHeight="1" x14ac:dyDescent="0.2">
      <c r="A75" s="500"/>
      <c r="B75" s="943"/>
      <c r="C75" s="944"/>
      <c r="D75" s="938"/>
      <c r="E75" s="939"/>
      <c r="F75" s="939"/>
      <c r="G75" s="939"/>
      <c r="H75" s="939"/>
      <c r="I75" s="939"/>
      <c r="J75" s="939"/>
      <c r="K75" s="939"/>
      <c r="L75" s="939"/>
      <c r="M75" s="939"/>
      <c r="N75" s="926"/>
      <c r="O75" s="924"/>
      <c r="P75" s="925"/>
      <c r="Q75" s="926"/>
      <c r="R75" s="924"/>
      <c r="S75" s="925"/>
      <c r="T75" s="926"/>
      <c r="U75" s="924"/>
      <c r="V75" s="925"/>
      <c r="W75" s="926"/>
      <c r="X75" s="924"/>
      <c r="Y75" s="925"/>
      <c r="Z75" s="926"/>
      <c r="AA75" s="498"/>
      <c r="AB75" s="498"/>
      <c r="AC75" s="498"/>
      <c r="AD75" s="498"/>
      <c r="AE75" s="498"/>
      <c r="AF75" s="498"/>
      <c r="AG75" s="498"/>
      <c r="AH75" s="498"/>
    </row>
    <row r="76" spans="1:34" s="499" customFormat="1" ht="50.1" customHeight="1" x14ac:dyDescent="0.2">
      <c r="A76" s="500"/>
      <c r="B76" s="943"/>
      <c r="C76" s="944"/>
      <c r="D76" s="938"/>
      <c r="E76" s="939"/>
      <c r="F76" s="939"/>
      <c r="G76" s="939"/>
      <c r="H76" s="939"/>
      <c r="I76" s="939"/>
      <c r="J76" s="939"/>
      <c r="K76" s="939"/>
      <c r="L76" s="939"/>
      <c r="M76" s="939"/>
      <c r="N76" s="926"/>
      <c r="O76" s="924"/>
      <c r="P76" s="925"/>
      <c r="Q76" s="926"/>
      <c r="R76" s="924"/>
      <c r="S76" s="925"/>
      <c r="T76" s="926"/>
      <c r="U76" s="924"/>
      <c r="V76" s="925"/>
      <c r="W76" s="926"/>
      <c r="X76" s="924"/>
      <c r="Y76" s="925"/>
      <c r="Z76" s="926"/>
      <c r="AA76" s="498"/>
      <c r="AB76" s="498"/>
      <c r="AC76" s="498"/>
      <c r="AD76" s="498"/>
      <c r="AE76" s="498"/>
      <c r="AF76" s="498"/>
      <c r="AG76" s="498"/>
      <c r="AH76" s="498"/>
    </row>
    <row r="77" spans="1:34" s="499" customFormat="1" ht="50.1" customHeight="1" x14ac:dyDescent="0.2">
      <c r="A77" s="500"/>
      <c r="B77" s="943"/>
      <c r="C77" s="944"/>
      <c r="D77" s="938"/>
      <c r="E77" s="939"/>
      <c r="F77" s="939"/>
      <c r="G77" s="939"/>
      <c r="H77" s="939"/>
      <c r="I77" s="939"/>
      <c r="J77" s="939"/>
      <c r="K77" s="939"/>
      <c r="L77" s="939"/>
      <c r="M77" s="939"/>
      <c r="N77" s="926"/>
      <c r="O77" s="924"/>
      <c r="P77" s="925"/>
      <c r="Q77" s="926"/>
      <c r="R77" s="924"/>
      <c r="S77" s="925"/>
      <c r="T77" s="926"/>
      <c r="U77" s="924"/>
      <c r="V77" s="925"/>
      <c r="W77" s="926"/>
      <c r="X77" s="924"/>
      <c r="Y77" s="925"/>
      <c r="Z77" s="926"/>
      <c r="AA77" s="498"/>
      <c r="AB77" s="498"/>
      <c r="AC77" s="498"/>
      <c r="AD77" s="498"/>
      <c r="AE77" s="498"/>
      <c r="AF77" s="498"/>
      <c r="AG77" s="498"/>
      <c r="AH77" s="498"/>
    </row>
    <row r="78" spans="1:34" s="499" customFormat="1" ht="50.1" customHeight="1" x14ac:dyDescent="0.2">
      <c r="A78" s="500"/>
      <c r="B78" s="943"/>
      <c r="C78" s="944"/>
      <c r="D78" s="938"/>
      <c r="E78" s="939"/>
      <c r="F78" s="939"/>
      <c r="G78" s="939"/>
      <c r="H78" s="939"/>
      <c r="I78" s="939"/>
      <c r="J78" s="939"/>
      <c r="K78" s="939"/>
      <c r="L78" s="939"/>
      <c r="M78" s="939"/>
      <c r="N78" s="926"/>
      <c r="O78" s="924"/>
      <c r="P78" s="925"/>
      <c r="Q78" s="926"/>
      <c r="R78" s="924"/>
      <c r="S78" s="925"/>
      <c r="T78" s="926"/>
      <c r="U78" s="924"/>
      <c r="V78" s="925"/>
      <c r="W78" s="926"/>
      <c r="X78" s="924"/>
      <c r="Y78" s="925"/>
      <c r="Z78" s="926"/>
      <c r="AA78" s="498"/>
      <c r="AB78" s="498"/>
      <c r="AC78" s="498"/>
      <c r="AD78" s="498"/>
      <c r="AE78" s="498"/>
      <c r="AF78" s="498"/>
      <c r="AG78" s="498"/>
      <c r="AH78" s="498"/>
    </row>
    <row r="79" spans="1:34" s="499" customFormat="1" ht="50.1" customHeight="1" x14ac:dyDescent="0.2">
      <c r="A79" s="500"/>
      <c r="B79" s="943"/>
      <c r="C79" s="944"/>
      <c r="D79" s="938"/>
      <c r="E79" s="939"/>
      <c r="F79" s="939"/>
      <c r="G79" s="939"/>
      <c r="H79" s="939"/>
      <c r="I79" s="939"/>
      <c r="J79" s="939"/>
      <c r="K79" s="939"/>
      <c r="L79" s="939"/>
      <c r="M79" s="939"/>
      <c r="N79" s="926"/>
      <c r="O79" s="924"/>
      <c r="P79" s="925"/>
      <c r="Q79" s="926"/>
      <c r="R79" s="924"/>
      <c r="S79" s="925"/>
      <c r="T79" s="926"/>
      <c r="U79" s="924"/>
      <c r="V79" s="925"/>
      <c r="W79" s="926"/>
      <c r="X79" s="924"/>
      <c r="Y79" s="925"/>
      <c r="Z79" s="926"/>
      <c r="AA79" s="498"/>
      <c r="AB79" s="498"/>
      <c r="AC79" s="498"/>
      <c r="AD79" s="498"/>
      <c r="AE79" s="498"/>
      <c r="AF79" s="498"/>
      <c r="AG79" s="498"/>
      <c r="AH79" s="498"/>
    </row>
    <row r="80" spans="1:34" s="499" customFormat="1" ht="50.1" customHeight="1" x14ac:dyDescent="0.2">
      <c r="A80" s="500"/>
      <c r="B80" s="943"/>
      <c r="C80" s="944"/>
      <c r="D80" s="938"/>
      <c r="E80" s="939"/>
      <c r="F80" s="939"/>
      <c r="G80" s="939"/>
      <c r="H80" s="939"/>
      <c r="I80" s="939"/>
      <c r="J80" s="939"/>
      <c r="K80" s="939"/>
      <c r="L80" s="939"/>
      <c r="M80" s="939"/>
      <c r="N80" s="926"/>
      <c r="O80" s="924"/>
      <c r="P80" s="925"/>
      <c r="Q80" s="926"/>
      <c r="R80" s="924"/>
      <c r="S80" s="925"/>
      <c r="T80" s="926"/>
      <c r="U80" s="924"/>
      <c r="V80" s="925"/>
      <c r="W80" s="926"/>
      <c r="X80" s="924"/>
      <c r="Y80" s="925"/>
      <c r="Z80" s="926"/>
      <c r="AA80" s="498"/>
      <c r="AB80" s="498"/>
      <c r="AC80" s="498"/>
      <c r="AD80" s="498"/>
      <c r="AE80" s="498"/>
      <c r="AF80" s="498"/>
      <c r="AG80" s="498"/>
      <c r="AH80" s="498"/>
    </row>
    <row r="81" spans="1:34" s="499" customFormat="1" ht="50.1" customHeight="1" x14ac:dyDescent="0.2">
      <c r="A81" s="500"/>
      <c r="B81" s="943"/>
      <c r="C81" s="944"/>
      <c r="D81" s="938"/>
      <c r="E81" s="939"/>
      <c r="F81" s="939"/>
      <c r="G81" s="939"/>
      <c r="H81" s="939"/>
      <c r="I81" s="939"/>
      <c r="J81" s="939"/>
      <c r="K81" s="939"/>
      <c r="L81" s="939"/>
      <c r="M81" s="939"/>
      <c r="N81" s="926"/>
      <c r="O81" s="924"/>
      <c r="P81" s="925"/>
      <c r="Q81" s="926"/>
      <c r="R81" s="924"/>
      <c r="S81" s="925"/>
      <c r="T81" s="926"/>
      <c r="U81" s="924"/>
      <c r="V81" s="925"/>
      <c r="W81" s="926"/>
      <c r="X81" s="924"/>
      <c r="Y81" s="925"/>
      <c r="Z81" s="926"/>
      <c r="AA81" s="498"/>
      <c r="AB81" s="498"/>
      <c r="AC81" s="498"/>
      <c r="AD81" s="498"/>
      <c r="AE81" s="498"/>
      <c r="AF81" s="498"/>
      <c r="AG81" s="498"/>
      <c r="AH81" s="498"/>
    </row>
    <row r="82" spans="1:34" s="499" customFormat="1" ht="50.1" customHeight="1" x14ac:dyDescent="0.2">
      <c r="A82" s="500"/>
      <c r="B82" s="943"/>
      <c r="C82" s="944"/>
      <c r="D82" s="938"/>
      <c r="E82" s="939"/>
      <c r="F82" s="939"/>
      <c r="G82" s="939"/>
      <c r="H82" s="939"/>
      <c r="I82" s="939"/>
      <c r="J82" s="939"/>
      <c r="K82" s="939"/>
      <c r="L82" s="939"/>
      <c r="M82" s="939"/>
      <c r="N82" s="926"/>
      <c r="O82" s="924"/>
      <c r="P82" s="925"/>
      <c r="Q82" s="926"/>
      <c r="R82" s="924"/>
      <c r="S82" s="925"/>
      <c r="T82" s="926"/>
      <c r="U82" s="924"/>
      <c r="V82" s="925"/>
      <c r="W82" s="926"/>
      <c r="X82" s="924"/>
      <c r="Y82" s="925"/>
      <c r="Z82" s="926"/>
      <c r="AA82" s="498"/>
      <c r="AB82" s="498"/>
      <c r="AC82" s="498"/>
      <c r="AD82" s="498"/>
      <c r="AE82" s="498"/>
      <c r="AF82" s="498"/>
      <c r="AG82" s="498"/>
      <c r="AH82" s="498"/>
    </row>
    <row r="83" spans="1:34" s="499" customFormat="1" ht="50.1" customHeight="1" x14ac:dyDescent="0.2">
      <c r="A83" s="500"/>
      <c r="B83" s="943"/>
      <c r="C83" s="944"/>
      <c r="D83" s="938"/>
      <c r="E83" s="939"/>
      <c r="F83" s="939"/>
      <c r="G83" s="939"/>
      <c r="H83" s="939"/>
      <c r="I83" s="939"/>
      <c r="J83" s="939"/>
      <c r="K83" s="939"/>
      <c r="L83" s="939"/>
      <c r="M83" s="939"/>
      <c r="N83" s="926"/>
      <c r="O83" s="924"/>
      <c r="P83" s="925"/>
      <c r="Q83" s="926"/>
      <c r="R83" s="924"/>
      <c r="S83" s="925"/>
      <c r="T83" s="926"/>
      <c r="U83" s="924"/>
      <c r="V83" s="925"/>
      <c r="W83" s="926"/>
      <c r="X83" s="924"/>
      <c r="Y83" s="925"/>
      <c r="Z83" s="926"/>
      <c r="AA83" s="498"/>
      <c r="AB83" s="498"/>
      <c r="AC83" s="498"/>
      <c r="AD83" s="498"/>
      <c r="AE83" s="498"/>
      <c r="AF83" s="498"/>
      <c r="AG83" s="498"/>
      <c r="AH83" s="498"/>
    </row>
    <row r="84" spans="1:34" s="499" customFormat="1" ht="50.1" customHeight="1" x14ac:dyDescent="0.2">
      <c r="A84" s="500"/>
      <c r="B84" s="943"/>
      <c r="C84" s="944"/>
      <c r="D84" s="938"/>
      <c r="E84" s="939"/>
      <c r="F84" s="939"/>
      <c r="G84" s="939"/>
      <c r="H84" s="939"/>
      <c r="I84" s="939"/>
      <c r="J84" s="939"/>
      <c r="K84" s="939"/>
      <c r="L84" s="939"/>
      <c r="M84" s="939"/>
      <c r="N84" s="926"/>
      <c r="O84" s="924"/>
      <c r="P84" s="925"/>
      <c r="Q84" s="926"/>
      <c r="R84" s="924"/>
      <c r="S84" s="925"/>
      <c r="T84" s="926"/>
      <c r="U84" s="924"/>
      <c r="V84" s="925"/>
      <c r="W84" s="926"/>
      <c r="X84" s="924"/>
      <c r="Y84" s="925"/>
      <c r="Z84" s="926"/>
      <c r="AA84" s="498"/>
      <c r="AB84" s="498"/>
      <c r="AC84" s="498"/>
      <c r="AD84" s="498"/>
      <c r="AE84" s="498"/>
      <c r="AF84" s="498"/>
      <c r="AG84" s="498"/>
      <c r="AH84" s="498"/>
    </row>
    <row r="85" spans="1:34" s="499" customFormat="1" ht="50.1" customHeight="1" x14ac:dyDescent="0.2">
      <c r="A85" s="500"/>
      <c r="B85" s="943"/>
      <c r="C85" s="944"/>
      <c r="D85" s="938"/>
      <c r="E85" s="939"/>
      <c r="F85" s="939"/>
      <c r="G85" s="939"/>
      <c r="H85" s="939"/>
      <c r="I85" s="939"/>
      <c r="J85" s="939"/>
      <c r="K85" s="939"/>
      <c r="L85" s="939"/>
      <c r="M85" s="939"/>
      <c r="N85" s="926"/>
      <c r="O85" s="924"/>
      <c r="P85" s="925"/>
      <c r="Q85" s="926"/>
      <c r="R85" s="924"/>
      <c r="S85" s="925"/>
      <c r="T85" s="926"/>
      <c r="U85" s="924"/>
      <c r="V85" s="925"/>
      <c r="W85" s="926"/>
      <c r="X85" s="924"/>
      <c r="Y85" s="925"/>
      <c r="Z85" s="926"/>
      <c r="AA85" s="498"/>
      <c r="AB85" s="498"/>
      <c r="AC85" s="498"/>
      <c r="AD85" s="498"/>
      <c r="AE85" s="498"/>
      <c r="AF85" s="498"/>
      <c r="AG85" s="498"/>
      <c r="AH85" s="498"/>
    </row>
    <row r="86" spans="1:34" s="499" customFormat="1" ht="50.1" customHeight="1" x14ac:dyDescent="0.2">
      <c r="A86" s="500"/>
      <c r="B86" s="943"/>
      <c r="C86" s="944"/>
      <c r="D86" s="938"/>
      <c r="E86" s="939"/>
      <c r="F86" s="939"/>
      <c r="G86" s="939"/>
      <c r="H86" s="939"/>
      <c r="I86" s="939"/>
      <c r="J86" s="939"/>
      <c r="K86" s="939"/>
      <c r="L86" s="939"/>
      <c r="M86" s="939"/>
      <c r="N86" s="926"/>
      <c r="O86" s="924"/>
      <c r="P86" s="925"/>
      <c r="Q86" s="926"/>
      <c r="R86" s="924"/>
      <c r="S86" s="925"/>
      <c r="T86" s="926"/>
      <c r="U86" s="924"/>
      <c r="V86" s="925"/>
      <c r="W86" s="926"/>
      <c r="X86" s="924"/>
      <c r="Y86" s="925"/>
      <c r="Z86" s="926"/>
      <c r="AA86" s="498"/>
      <c r="AB86" s="498"/>
      <c r="AC86" s="498"/>
      <c r="AD86" s="498"/>
      <c r="AE86" s="498"/>
      <c r="AF86" s="498"/>
      <c r="AG86" s="498"/>
      <c r="AH86" s="498"/>
    </row>
    <row r="87" spans="1:34" s="499" customFormat="1" ht="50.1" customHeight="1" x14ac:dyDescent="0.2">
      <c r="A87" s="500"/>
      <c r="B87" s="943"/>
      <c r="C87" s="944"/>
      <c r="D87" s="938"/>
      <c r="E87" s="939"/>
      <c r="F87" s="939"/>
      <c r="G87" s="939"/>
      <c r="H87" s="939"/>
      <c r="I87" s="939"/>
      <c r="J87" s="939"/>
      <c r="K87" s="939"/>
      <c r="L87" s="939"/>
      <c r="M87" s="939"/>
      <c r="N87" s="926"/>
      <c r="O87" s="924"/>
      <c r="P87" s="925"/>
      <c r="Q87" s="926"/>
      <c r="R87" s="924"/>
      <c r="S87" s="925"/>
      <c r="T87" s="926"/>
      <c r="U87" s="924"/>
      <c r="V87" s="925"/>
      <c r="W87" s="926"/>
      <c r="X87" s="924"/>
      <c r="Y87" s="925"/>
      <c r="Z87" s="926"/>
      <c r="AA87" s="498"/>
      <c r="AB87" s="498"/>
      <c r="AC87" s="498"/>
      <c r="AD87" s="498"/>
      <c r="AE87" s="498"/>
      <c r="AF87" s="498"/>
      <c r="AG87" s="498"/>
      <c r="AH87" s="498"/>
    </row>
    <row r="88" spans="1:34" s="499" customFormat="1" ht="50.1" customHeight="1" x14ac:dyDescent="0.2">
      <c r="A88" s="500"/>
      <c r="B88" s="943"/>
      <c r="C88" s="944"/>
      <c r="D88" s="938"/>
      <c r="E88" s="939"/>
      <c r="F88" s="939"/>
      <c r="G88" s="939"/>
      <c r="H88" s="939"/>
      <c r="I88" s="939"/>
      <c r="J88" s="939"/>
      <c r="K88" s="939"/>
      <c r="L88" s="939"/>
      <c r="M88" s="939"/>
      <c r="N88" s="926"/>
      <c r="O88" s="924"/>
      <c r="P88" s="925"/>
      <c r="Q88" s="926"/>
      <c r="R88" s="924"/>
      <c r="S88" s="925"/>
      <c r="T88" s="926"/>
      <c r="U88" s="924"/>
      <c r="V88" s="925"/>
      <c r="W88" s="926"/>
      <c r="X88" s="924"/>
      <c r="Y88" s="925"/>
      <c r="Z88" s="926"/>
      <c r="AA88" s="498"/>
      <c r="AB88" s="498"/>
      <c r="AC88" s="498"/>
      <c r="AD88" s="498"/>
      <c r="AE88" s="498"/>
      <c r="AF88" s="498"/>
      <c r="AG88" s="498"/>
      <c r="AH88" s="498"/>
    </row>
    <row r="89" spans="1:34" s="499" customFormat="1" ht="50.1" customHeight="1" x14ac:dyDescent="0.2">
      <c r="A89" s="500"/>
      <c r="B89" s="943"/>
      <c r="C89" s="944"/>
      <c r="D89" s="938"/>
      <c r="E89" s="939"/>
      <c r="F89" s="939"/>
      <c r="G89" s="939"/>
      <c r="H89" s="939"/>
      <c r="I89" s="939"/>
      <c r="J89" s="939"/>
      <c r="K89" s="939"/>
      <c r="L89" s="939"/>
      <c r="M89" s="939"/>
      <c r="N89" s="926"/>
      <c r="O89" s="924"/>
      <c r="P89" s="925"/>
      <c r="Q89" s="926"/>
      <c r="R89" s="924"/>
      <c r="S89" s="925"/>
      <c r="T89" s="926"/>
      <c r="U89" s="924"/>
      <c r="V89" s="925"/>
      <c r="W89" s="926"/>
      <c r="X89" s="924"/>
      <c r="Y89" s="925"/>
      <c r="Z89" s="926"/>
      <c r="AA89" s="498"/>
      <c r="AB89" s="498"/>
      <c r="AC89" s="498"/>
      <c r="AD89" s="498"/>
      <c r="AE89" s="498"/>
      <c r="AF89" s="498"/>
      <c r="AG89" s="498"/>
      <c r="AH89" s="498"/>
    </row>
    <row r="90" spans="1:34" s="499" customFormat="1" ht="50.1" customHeight="1" x14ac:dyDescent="0.2">
      <c r="A90" s="500"/>
      <c r="B90" s="943"/>
      <c r="C90" s="944"/>
      <c r="D90" s="938"/>
      <c r="E90" s="939"/>
      <c r="F90" s="939"/>
      <c r="G90" s="939"/>
      <c r="H90" s="939"/>
      <c r="I90" s="939"/>
      <c r="J90" s="939"/>
      <c r="K90" s="939"/>
      <c r="L90" s="939"/>
      <c r="M90" s="939"/>
      <c r="N90" s="926"/>
      <c r="O90" s="924"/>
      <c r="P90" s="925"/>
      <c r="Q90" s="926"/>
      <c r="R90" s="924"/>
      <c r="S90" s="925"/>
      <c r="T90" s="926"/>
      <c r="U90" s="924"/>
      <c r="V90" s="925"/>
      <c r="W90" s="926"/>
      <c r="X90" s="924"/>
      <c r="Y90" s="925"/>
      <c r="Z90" s="926"/>
      <c r="AA90" s="498"/>
      <c r="AB90" s="498"/>
      <c r="AC90" s="498"/>
      <c r="AD90" s="498"/>
      <c r="AE90" s="498"/>
      <c r="AF90" s="498"/>
      <c r="AG90" s="498"/>
      <c r="AH90" s="498"/>
    </row>
    <row r="91" spans="1:34" s="499" customFormat="1" ht="50.1" customHeight="1" x14ac:dyDescent="0.2">
      <c r="A91" s="500"/>
      <c r="B91" s="943"/>
      <c r="C91" s="944"/>
      <c r="D91" s="938"/>
      <c r="E91" s="939"/>
      <c r="F91" s="939"/>
      <c r="G91" s="939"/>
      <c r="H91" s="939"/>
      <c r="I91" s="939"/>
      <c r="J91" s="939"/>
      <c r="K91" s="939"/>
      <c r="L91" s="939"/>
      <c r="M91" s="939"/>
      <c r="N91" s="926"/>
      <c r="O91" s="924"/>
      <c r="P91" s="925"/>
      <c r="Q91" s="926"/>
      <c r="R91" s="924"/>
      <c r="S91" s="925"/>
      <c r="T91" s="926"/>
      <c r="U91" s="924"/>
      <c r="V91" s="925"/>
      <c r="W91" s="926"/>
      <c r="X91" s="924"/>
      <c r="Y91" s="925"/>
      <c r="Z91" s="926"/>
      <c r="AA91" s="498"/>
      <c r="AB91" s="498"/>
      <c r="AC91" s="498"/>
      <c r="AD91" s="498"/>
      <c r="AE91" s="498"/>
      <c r="AF91" s="498"/>
      <c r="AG91" s="498"/>
      <c r="AH91" s="498"/>
    </row>
    <row r="92" spans="1:34" s="499" customFormat="1" ht="50.1" customHeight="1" x14ac:dyDescent="0.2">
      <c r="A92" s="500"/>
      <c r="B92" s="943"/>
      <c r="C92" s="944"/>
      <c r="D92" s="938"/>
      <c r="E92" s="939"/>
      <c r="F92" s="939"/>
      <c r="G92" s="939"/>
      <c r="H92" s="939"/>
      <c r="I92" s="939"/>
      <c r="J92" s="939"/>
      <c r="K92" s="939"/>
      <c r="L92" s="939"/>
      <c r="M92" s="939"/>
      <c r="N92" s="926"/>
      <c r="O92" s="924"/>
      <c r="P92" s="925"/>
      <c r="Q92" s="926"/>
      <c r="R92" s="924"/>
      <c r="S92" s="925"/>
      <c r="T92" s="926"/>
      <c r="U92" s="924"/>
      <c r="V92" s="925"/>
      <c r="W92" s="926"/>
      <c r="X92" s="924"/>
      <c r="Y92" s="925"/>
      <c r="Z92" s="926"/>
      <c r="AA92" s="498"/>
      <c r="AB92" s="498"/>
      <c r="AC92" s="498"/>
      <c r="AD92" s="498"/>
      <c r="AE92" s="498"/>
      <c r="AF92" s="498"/>
      <c r="AG92" s="498"/>
      <c r="AH92" s="498"/>
    </row>
    <row r="93" spans="1:34" s="499" customFormat="1" ht="50.1" customHeight="1" x14ac:dyDescent="0.2">
      <c r="A93" s="500"/>
      <c r="B93" s="943"/>
      <c r="C93" s="944"/>
      <c r="D93" s="938"/>
      <c r="E93" s="939"/>
      <c r="F93" s="939"/>
      <c r="G93" s="939"/>
      <c r="H93" s="939"/>
      <c r="I93" s="939"/>
      <c r="J93" s="939"/>
      <c r="K93" s="939"/>
      <c r="L93" s="939"/>
      <c r="M93" s="939"/>
      <c r="N93" s="926"/>
      <c r="O93" s="924"/>
      <c r="P93" s="925"/>
      <c r="Q93" s="926"/>
      <c r="R93" s="924"/>
      <c r="S93" s="925"/>
      <c r="T93" s="926"/>
      <c r="U93" s="924"/>
      <c r="V93" s="925"/>
      <c r="W93" s="926"/>
      <c r="X93" s="924"/>
      <c r="Y93" s="925"/>
      <c r="Z93" s="926"/>
      <c r="AA93" s="498"/>
      <c r="AB93" s="498"/>
      <c r="AC93" s="498"/>
      <c r="AD93" s="498"/>
      <c r="AE93" s="498"/>
      <c r="AF93" s="498"/>
      <c r="AG93" s="498"/>
      <c r="AH93" s="498"/>
    </row>
    <row r="94" spans="1:34" s="499" customFormat="1" ht="50.1" customHeight="1" x14ac:dyDescent="0.2">
      <c r="A94" s="500"/>
      <c r="B94" s="943"/>
      <c r="C94" s="944"/>
      <c r="D94" s="938"/>
      <c r="E94" s="939"/>
      <c r="F94" s="939"/>
      <c r="G94" s="939"/>
      <c r="H94" s="939"/>
      <c r="I94" s="939"/>
      <c r="J94" s="939"/>
      <c r="K94" s="939"/>
      <c r="L94" s="939"/>
      <c r="M94" s="939"/>
      <c r="N94" s="926"/>
      <c r="O94" s="924"/>
      <c r="P94" s="925"/>
      <c r="Q94" s="926"/>
      <c r="R94" s="924"/>
      <c r="S94" s="925"/>
      <c r="T94" s="926"/>
      <c r="U94" s="924"/>
      <c r="V94" s="925"/>
      <c r="W94" s="926"/>
      <c r="X94" s="924"/>
      <c r="Y94" s="925"/>
      <c r="Z94" s="926"/>
      <c r="AA94" s="498"/>
      <c r="AB94" s="498"/>
      <c r="AC94" s="498"/>
      <c r="AD94" s="498"/>
      <c r="AE94" s="498"/>
      <c r="AF94" s="498"/>
      <c r="AG94" s="498"/>
      <c r="AH94" s="498"/>
    </row>
    <row r="95" spans="1:34" s="499" customFormat="1" ht="50.1" customHeight="1" x14ac:dyDescent="0.2">
      <c r="A95" s="500"/>
      <c r="B95" s="943"/>
      <c r="C95" s="944"/>
      <c r="D95" s="938"/>
      <c r="E95" s="939"/>
      <c r="F95" s="939"/>
      <c r="G95" s="939"/>
      <c r="H95" s="939"/>
      <c r="I95" s="939"/>
      <c r="J95" s="939"/>
      <c r="K95" s="939"/>
      <c r="L95" s="939"/>
      <c r="M95" s="939"/>
      <c r="N95" s="926"/>
      <c r="O95" s="924"/>
      <c r="P95" s="925"/>
      <c r="Q95" s="926"/>
      <c r="R95" s="924"/>
      <c r="S95" s="925"/>
      <c r="T95" s="926"/>
      <c r="U95" s="924"/>
      <c r="V95" s="925"/>
      <c r="W95" s="926"/>
      <c r="X95" s="924"/>
      <c r="Y95" s="925"/>
      <c r="Z95" s="926"/>
      <c r="AA95" s="498"/>
      <c r="AB95" s="498"/>
      <c r="AC95" s="498"/>
      <c r="AD95" s="498"/>
      <c r="AE95" s="498"/>
      <c r="AF95" s="498"/>
      <c r="AG95" s="498"/>
      <c r="AH95" s="498"/>
    </row>
    <row r="96" spans="1:34" s="499" customFormat="1" ht="50.1" customHeight="1" x14ac:dyDescent="0.2">
      <c r="A96" s="500"/>
      <c r="B96" s="943"/>
      <c r="C96" s="944"/>
      <c r="D96" s="938"/>
      <c r="E96" s="939"/>
      <c r="F96" s="939"/>
      <c r="G96" s="939"/>
      <c r="H96" s="939"/>
      <c r="I96" s="939"/>
      <c r="J96" s="939"/>
      <c r="K96" s="939"/>
      <c r="L96" s="939"/>
      <c r="M96" s="939"/>
      <c r="N96" s="926"/>
      <c r="O96" s="924"/>
      <c r="P96" s="925"/>
      <c r="Q96" s="926"/>
      <c r="R96" s="924"/>
      <c r="S96" s="925"/>
      <c r="T96" s="926"/>
      <c r="U96" s="924"/>
      <c r="V96" s="925"/>
      <c r="W96" s="926"/>
      <c r="X96" s="924"/>
      <c r="Y96" s="925"/>
      <c r="Z96" s="926"/>
      <c r="AA96" s="498"/>
      <c r="AB96" s="498"/>
      <c r="AC96" s="498"/>
      <c r="AD96" s="498"/>
      <c r="AE96" s="498"/>
      <c r="AF96" s="498"/>
      <c r="AG96" s="498"/>
      <c r="AH96" s="498"/>
    </row>
    <row r="97" spans="1:34" s="499" customFormat="1" ht="50.1" customHeight="1" x14ac:dyDescent="0.2">
      <c r="A97" s="500"/>
      <c r="B97" s="943"/>
      <c r="C97" s="944"/>
      <c r="D97" s="938"/>
      <c r="E97" s="939"/>
      <c r="F97" s="939"/>
      <c r="G97" s="939"/>
      <c r="H97" s="939"/>
      <c r="I97" s="939"/>
      <c r="J97" s="939"/>
      <c r="K97" s="939"/>
      <c r="L97" s="939"/>
      <c r="M97" s="939"/>
      <c r="N97" s="926"/>
      <c r="O97" s="924"/>
      <c r="P97" s="925"/>
      <c r="Q97" s="926"/>
      <c r="R97" s="924"/>
      <c r="S97" s="925"/>
      <c r="T97" s="926"/>
      <c r="U97" s="924"/>
      <c r="V97" s="925"/>
      <c r="W97" s="926"/>
      <c r="X97" s="924"/>
      <c r="Y97" s="925"/>
      <c r="Z97" s="926"/>
      <c r="AA97" s="498"/>
      <c r="AB97" s="498"/>
      <c r="AC97" s="498"/>
      <c r="AD97" s="498"/>
      <c r="AE97" s="498"/>
      <c r="AF97" s="498"/>
      <c r="AG97" s="498"/>
      <c r="AH97" s="498"/>
    </row>
    <row r="98" spans="1:34" s="499" customFormat="1" ht="50.1" customHeight="1" x14ac:dyDescent="0.2">
      <c r="A98" s="500"/>
      <c r="B98" s="943"/>
      <c r="C98" s="944"/>
      <c r="D98" s="938"/>
      <c r="E98" s="939"/>
      <c r="F98" s="939"/>
      <c r="G98" s="939"/>
      <c r="H98" s="939"/>
      <c r="I98" s="939"/>
      <c r="J98" s="939"/>
      <c r="K98" s="939"/>
      <c r="L98" s="939"/>
      <c r="M98" s="939"/>
      <c r="N98" s="926"/>
      <c r="O98" s="924"/>
      <c r="P98" s="925"/>
      <c r="Q98" s="926"/>
      <c r="R98" s="924"/>
      <c r="S98" s="925"/>
      <c r="T98" s="926"/>
      <c r="U98" s="924"/>
      <c r="V98" s="925"/>
      <c r="W98" s="926"/>
      <c r="X98" s="924"/>
      <c r="Y98" s="925"/>
      <c r="Z98" s="926"/>
      <c r="AA98" s="498"/>
      <c r="AB98" s="498"/>
      <c r="AC98" s="498"/>
      <c r="AD98" s="498"/>
      <c r="AE98" s="498"/>
      <c r="AF98" s="498"/>
      <c r="AG98" s="498"/>
      <c r="AH98" s="498"/>
    </row>
    <row r="99" spans="1:34" s="499" customFormat="1" ht="50.1" customHeight="1" x14ac:dyDescent="0.2">
      <c r="A99" s="500"/>
      <c r="B99" s="943"/>
      <c r="C99" s="944"/>
      <c r="D99" s="938"/>
      <c r="E99" s="939"/>
      <c r="F99" s="939"/>
      <c r="G99" s="939"/>
      <c r="H99" s="939"/>
      <c r="I99" s="939"/>
      <c r="J99" s="939"/>
      <c r="K99" s="939"/>
      <c r="L99" s="939"/>
      <c r="M99" s="939"/>
      <c r="N99" s="926"/>
      <c r="O99" s="924"/>
      <c r="P99" s="925"/>
      <c r="Q99" s="926"/>
      <c r="R99" s="924"/>
      <c r="S99" s="925"/>
      <c r="T99" s="926"/>
      <c r="U99" s="924"/>
      <c r="V99" s="925"/>
      <c r="W99" s="926"/>
      <c r="X99" s="924"/>
      <c r="Y99" s="925"/>
      <c r="Z99" s="926"/>
      <c r="AA99" s="498"/>
      <c r="AB99" s="498"/>
      <c r="AC99" s="498"/>
      <c r="AD99" s="498"/>
      <c r="AE99" s="498"/>
      <c r="AF99" s="498"/>
      <c r="AG99" s="498"/>
      <c r="AH99" s="498"/>
    </row>
    <row r="100" spans="1:34" s="499" customFormat="1" ht="50.1" customHeight="1" x14ac:dyDescent="0.2">
      <c r="A100" s="500"/>
      <c r="B100" s="943"/>
      <c r="C100" s="944"/>
      <c r="D100" s="938"/>
      <c r="E100" s="939"/>
      <c r="F100" s="939"/>
      <c r="G100" s="939"/>
      <c r="H100" s="939"/>
      <c r="I100" s="939"/>
      <c r="J100" s="939"/>
      <c r="K100" s="939"/>
      <c r="L100" s="939"/>
      <c r="M100" s="939"/>
      <c r="N100" s="926"/>
      <c r="O100" s="924"/>
      <c r="P100" s="925"/>
      <c r="Q100" s="926"/>
      <c r="R100" s="924"/>
      <c r="S100" s="925"/>
      <c r="T100" s="926"/>
      <c r="U100" s="924"/>
      <c r="V100" s="925"/>
      <c r="W100" s="926"/>
      <c r="X100" s="924"/>
      <c r="Y100" s="925"/>
      <c r="Z100" s="926"/>
      <c r="AA100" s="498"/>
      <c r="AB100" s="498"/>
      <c r="AC100" s="498"/>
      <c r="AD100" s="498"/>
      <c r="AE100" s="498"/>
      <c r="AF100" s="498"/>
      <c r="AG100" s="498"/>
      <c r="AH100" s="498"/>
    </row>
    <row r="101" spans="1:34" s="499" customFormat="1" ht="50.1" customHeight="1" x14ac:dyDescent="0.2">
      <c r="A101" s="500"/>
      <c r="B101" s="943"/>
      <c r="C101" s="944"/>
      <c r="D101" s="938"/>
      <c r="E101" s="939"/>
      <c r="F101" s="939"/>
      <c r="G101" s="939"/>
      <c r="H101" s="939"/>
      <c r="I101" s="939"/>
      <c r="J101" s="939"/>
      <c r="K101" s="939"/>
      <c r="L101" s="939"/>
      <c r="M101" s="939"/>
      <c r="N101" s="926"/>
      <c r="O101" s="924"/>
      <c r="P101" s="925"/>
      <c r="Q101" s="926"/>
      <c r="R101" s="924"/>
      <c r="S101" s="925"/>
      <c r="T101" s="926"/>
      <c r="U101" s="924"/>
      <c r="V101" s="925"/>
      <c r="W101" s="926"/>
      <c r="X101" s="924"/>
      <c r="Y101" s="925"/>
      <c r="Z101" s="926"/>
      <c r="AA101" s="498"/>
      <c r="AB101" s="498"/>
      <c r="AC101" s="498"/>
      <c r="AD101" s="498"/>
      <c r="AE101" s="498"/>
      <c r="AF101" s="498"/>
      <c r="AG101" s="498"/>
      <c r="AH101" s="498"/>
    </row>
    <row r="102" spans="1:34" s="499" customFormat="1" ht="50.1" customHeight="1" x14ac:dyDescent="0.2">
      <c r="A102" s="500"/>
      <c r="B102" s="943"/>
      <c r="C102" s="944"/>
      <c r="D102" s="938"/>
      <c r="E102" s="939"/>
      <c r="F102" s="939"/>
      <c r="G102" s="939"/>
      <c r="H102" s="939"/>
      <c r="I102" s="939"/>
      <c r="J102" s="939"/>
      <c r="K102" s="939"/>
      <c r="L102" s="939"/>
      <c r="M102" s="939"/>
      <c r="N102" s="926"/>
      <c r="O102" s="924"/>
      <c r="P102" s="925"/>
      <c r="Q102" s="926"/>
      <c r="R102" s="924"/>
      <c r="S102" s="925"/>
      <c r="T102" s="926"/>
      <c r="U102" s="924"/>
      <c r="V102" s="925"/>
      <c r="W102" s="926"/>
      <c r="X102" s="924"/>
      <c r="Y102" s="925"/>
      <c r="Z102" s="926"/>
      <c r="AA102" s="498"/>
      <c r="AB102" s="498"/>
      <c r="AC102" s="498"/>
      <c r="AD102" s="498"/>
      <c r="AE102" s="498"/>
      <c r="AF102" s="498"/>
      <c r="AG102" s="498"/>
      <c r="AH102" s="498"/>
    </row>
    <row r="103" spans="1:34" s="499" customFormat="1" ht="50.1" customHeight="1" x14ac:dyDescent="0.2">
      <c r="A103" s="500"/>
      <c r="B103" s="943"/>
      <c r="C103" s="944"/>
      <c r="D103" s="938"/>
      <c r="E103" s="939"/>
      <c r="F103" s="939"/>
      <c r="G103" s="939"/>
      <c r="H103" s="939"/>
      <c r="I103" s="939"/>
      <c r="J103" s="939"/>
      <c r="K103" s="939"/>
      <c r="L103" s="939"/>
      <c r="M103" s="939"/>
      <c r="N103" s="926"/>
      <c r="O103" s="924"/>
      <c r="P103" s="925"/>
      <c r="Q103" s="926"/>
      <c r="R103" s="924"/>
      <c r="S103" s="925"/>
      <c r="T103" s="926"/>
      <c r="U103" s="924"/>
      <c r="V103" s="925"/>
      <c r="W103" s="926"/>
      <c r="X103" s="924"/>
      <c r="Y103" s="925"/>
      <c r="Z103" s="926"/>
      <c r="AA103" s="498"/>
      <c r="AB103" s="498"/>
      <c r="AC103" s="498"/>
      <c r="AD103" s="498"/>
      <c r="AE103" s="498"/>
      <c r="AF103" s="498"/>
      <c r="AG103" s="498"/>
      <c r="AH103" s="498"/>
    </row>
    <row r="104" spans="1:34" s="499" customFormat="1" ht="50.1" customHeight="1" x14ac:dyDescent="0.2">
      <c r="A104" s="500"/>
      <c r="B104" s="943"/>
      <c r="C104" s="944"/>
      <c r="D104" s="938"/>
      <c r="E104" s="939"/>
      <c r="F104" s="939"/>
      <c r="G104" s="939"/>
      <c r="H104" s="939"/>
      <c r="I104" s="939"/>
      <c r="J104" s="939"/>
      <c r="K104" s="939"/>
      <c r="L104" s="939"/>
      <c r="M104" s="939"/>
      <c r="N104" s="926"/>
      <c r="O104" s="924"/>
      <c r="P104" s="925"/>
      <c r="Q104" s="926"/>
      <c r="R104" s="924"/>
      <c r="S104" s="925"/>
      <c r="T104" s="926"/>
      <c r="U104" s="924"/>
      <c r="V104" s="925"/>
      <c r="W104" s="926"/>
      <c r="X104" s="924"/>
      <c r="Y104" s="925"/>
      <c r="Z104" s="926"/>
      <c r="AA104" s="498"/>
      <c r="AB104" s="498"/>
      <c r="AC104" s="498"/>
      <c r="AD104" s="498"/>
      <c r="AE104" s="498"/>
      <c r="AF104" s="498"/>
      <c r="AG104" s="498"/>
      <c r="AH104" s="498"/>
    </row>
    <row r="105" spans="1:34" s="499" customFormat="1" ht="15" customHeight="1" x14ac:dyDescent="0.2">
      <c r="A105" s="500"/>
      <c r="B105" s="498"/>
      <c r="C105" s="498"/>
      <c r="D105" s="498"/>
      <c r="E105" s="498"/>
      <c r="F105" s="498"/>
      <c r="G105" s="498"/>
      <c r="H105" s="498"/>
      <c r="I105" s="498"/>
      <c r="J105" s="498"/>
      <c r="K105" s="498"/>
      <c r="L105" s="498"/>
      <c r="M105" s="498"/>
      <c r="N105" s="498"/>
      <c r="O105" s="498"/>
      <c r="P105" s="498"/>
      <c r="Q105" s="498"/>
      <c r="R105" s="498"/>
      <c r="S105" s="498"/>
      <c r="T105" s="498"/>
      <c r="U105" s="498"/>
      <c r="V105" s="498"/>
      <c r="W105" s="498"/>
      <c r="X105" s="498"/>
      <c r="Y105" s="498"/>
      <c r="Z105" s="498"/>
      <c r="AA105" s="498"/>
      <c r="AB105" s="498"/>
      <c r="AC105" s="498"/>
      <c r="AD105" s="498"/>
      <c r="AE105" s="498"/>
      <c r="AF105" s="498"/>
      <c r="AG105" s="498"/>
      <c r="AH105" s="498"/>
    </row>
    <row r="106" spans="1:34" ht="30" customHeight="1" x14ac:dyDescent="0.2">
      <c r="A106" s="20"/>
      <c r="B106" s="913" t="s">
        <v>348</v>
      </c>
      <c r="C106" s="914"/>
      <c r="D106" s="914"/>
      <c r="E106" s="914"/>
      <c r="F106" s="914"/>
      <c r="G106" s="914"/>
      <c r="H106" s="914"/>
      <c r="I106" s="914"/>
      <c r="J106" s="914"/>
      <c r="K106" s="915"/>
      <c r="L106" s="915"/>
      <c r="M106" s="915"/>
      <c r="N106" s="915"/>
      <c r="O106" s="915"/>
      <c r="P106" s="915"/>
      <c r="Q106" s="915"/>
      <c r="R106" s="915"/>
      <c r="S106" s="915"/>
      <c r="T106" s="915"/>
      <c r="U106" s="915"/>
      <c r="V106" s="915"/>
      <c r="W106" s="915"/>
      <c r="X106" s="915"/>
      <c r="Y106" s="915"/>
      <c r="Z106" s="915"/>
      <c r="AA106" s="915"/>
      <c r="AB106" s="915"/>
      <c r="AC106" s="915"/>
      <c r="AD106" s="915"/>
      <c r="AE106" s="915"/>
      <c r="AF106" s="915"/>
      <c r="AG106" s="915"/>
      <c r="AH106" s="915"/>
    </row>
    <row r="107" spans="1:34" ht="149.25" customHeight="1" x14ac:dyDescent="0.2">
      <c r="B107" s="931" t="s">
        <v>349</v>
      </c>
      <c r="C107" s="932"/>
      <c r="D107" s="932"/>
      <c r="E107" s="932"/>
      <c r="F107" s="932"/>
      <c r="G107" s="932"/>
      <c r="H107" s="932"/>
      <c r="I107" s="932"/>
      <c r="J107" s="932"/>
      <c r="K107" s="932"/>
      <c r="L107" s="932"/>
      <c r="M107" s="932"/>
      <c r="N107" s="932"/>
      <c r="O107" s="932"/>
      <c r="P107" s="932"/>
      <c r="Q107" s="932"/>
      <c r="R107" s="932"/>
      <c r="S107" s="932"/>
      <c r="T107" s="932"/>
      <c r="U107" s="932"/>
      <c r="V107" s="932"/>
      <c r="W107" s="932"/>
      <c r="X107" s="932"/>
      <c r="Y107" s="932"/>
      <c r="Z107" s="932"/>
      <c r="AA107" s="350"/>
      <c r="AB107" s="350"/>
      <c r="AC107" s="350"/>
      <c r="AD107" s="350"/>
      <c r="AE107" s="410"/>
      <c r="AF107" s="350"/>
      <c r="AG107" s="350"/>
      <c r="AH107" s="350"/>
    </row>
    <row r="108" spans="1:34" ht="15" customHeight="1" x14ac:dyDescent="0.2">
      <c r="B108" s="409"/>
      <c r="C108" s="409"/>
      <c r="D108" s="409"/>
      <c r="E108" s="409"/>
      <c r="F108" s="409"/>
      <c r="G108" s="409"/>
      <c r="H108" s="409"/>
      <c r="I108" s="409"/>
      <c r="J108" s="409"/>
      <c r="K108" s="351"/>
      <c r="L108" s="351"/>
      <c r="M108" s="351"/>
      <c r="N108" s="351"/>
      <c r="O108" s="351"/>
      <c r="P108" s="351"/>
      <c r="Q108" s="351"/>
      <c r="R108" s="351"/>
      <c r="S108" s="351"/>
      <c r="T108" s="351"/>
      <c r="U108" s="351"/>
      <c r="V108" s="351"/>
      <c r="W108" s="351"/>
      <c r="X108" s="351"/>
      <c r="Y108" s="351"/>
      <c r="Z108" s="351"/>
      <c r="AA108" s="350"/>
      <c r="AB108" s="350"/>
      <c r="AC108" s="350"/>
      <c r="AD108" s="350"/>
      <c r="AE108" s="410"/>
      <c r="AF108" s="350"/>
      <c r="AG108" s="350"/>
      <c r="AH108" s="350"/>
    </row>
    <row r="109" spans="1:34" ht="133.5" customHeight="1" x14ac:dyDescent="0.2">
      <c r="A109" s="20"/>
      <c r="B109" s="941" t="s">
        <v>81</v>
      </c>
      <c r="C109" s="941"/>
      <c r="D109" s="942"/>
      <c r="E109" s="942"/>
      <c r="F109" s="942"/>
      <c r="G109" s="942"/>
      <c r="H109" s="942"/>
      <c r="I109" s="942"/>
      <c r="J109" s="942"/>
      <c r="K109" s="942"/>
      <c r="L109" s="942"/>
      <c r="M109" s="942"/>
      <c r="N109" s="942"/>
      <c r="O109" s="942"/>
      <c r="P109" s="942"/>
      <c r="Q109" s="942"/>
      <c r="R109" s="940" t="s">
        <v>350</v>
      </c>
      <c r="S109" s="940"/>
      <c r="T109" s="940"/>
      <c r="U109" s="940" t="s">
        <v>346</v>
      </c>
      <c r="V109" s="940"/>
      <c r="W109" s="940"/>
      <c r="X109" s="940" t="s">
        <v>347</v>
      </c>
      <c r="Y109" s="940"/>
      <c r="Z109" s="940"/>
      <c r="AA109" s="350"/>
      <c r="AB109" s="350"/>
      <c r="AC109" s="350"/>
      <c r="AD109" s="350"/>
      <c r="AE109" s="410"/>
      <c r="AF109" s="350"/>
      <c r="AG109" s="350"/>
      <c r="AH109" s="350"/>
    </row>
    <row r="110" spans="1:34" ht="69.75" customHeight="1" x14ac:dyDescent="0.2">
      <c r="A110" s="20"/>
      <c r="B110" s="929" t="s">
        <v>445</v>
      </c>
      <c r="C110" s="929"/>
      <c r="D110" s="930"/>
      <c r="E110" s="930"/>
      <c r="F110" s="930"/>
      <c r="G110" s="930"/>
      <c r="H110" s="930"/>
      <c r="I110" s="930"/>
      <c r="J110" s="930"/>
      <c r="K110" s="930"/>
      <c r="L110" s="930"/>
      <c r="M110" s="930"/>
      <c r="N110" s="930"/>
      <c r="O110" s="930"/>
      <c r="P110" s="930"/>
      <c r="Q110" s="930"/>
      <c r="R110" s="927"/>
      <c r="S110" s="927"/>
      <c r="T110" s="928"/>
      <c r="U110" s="927"/>
      <c r="V110" s="927"/>
      <c r="W110" s="928"/>
      <c r="X110" s="927"/>
      <c r="Y110" s="927"/>
      <c r="Z110" s="928"/>
      <c r="AA110" s="350"/>
      <c r="AB110" s="350"/>
      <c r="AC110" s="350"/>
      <c r="AD110" s="350"/>
      <c r="AE110" s="410"/>
      <c r="AF110" s="350"/>
      <c r="AG110" s="350"/>
      <c r="AH110" s="350"/>
    </row>
    <row r="111" spans="1:34" ht="36.950000000000003" customHeight="1" x14ac:dyDescent="0.2">
      <c r="A111" s="20"/>
      <c r="B111" s="929" t="s">
        <v>446</v>
      </c>
      <c r="C111" s="929"/>
      <c r="D111" s="930"/>
      <c r="E111" s="930"/>
      <c r="F111" s="930"/>
      <c r="G111" s="930"/>
      <c r="H111" s="930"/>
      <c r="I111" s="930"/>
      <c r="J111" s="930"/>
      <c r="K111" s="930"/>
      <c r="L111" s="930"/>
      <c r="M111" s="930"/>
      <c r="N111" s="930"/>
      <c r="O111" s="930"/>
      <c r="P111" s="930"/>
      <c r="Q111" s="930"/>
      <c r="R111" s="924"/>
      <c r="S111" s="925"/>
      <c r="T111" s="926"/>
      <c r="U111" s="924"/>
      <c r="V111" s="925"/>
      <c r="W111" s="926"/>
      <c r="X111" s="924"/>
      <c r="Y111" s="925"/>
      <c r="Z111" s="926"/>
      <c r="AA111" s="350"/>
      <c r="AB111" s="350"/>
      <c r="AC111" s="350"/>
      <c r="AD111" s="350"/>
      <c r="AE111" s="410"/>
      <c r="AF111" s="350"/>
      <c r="AG111" s="350"/>
      <c r="AH111" s="350"/>
    </row>
    <row r="112" spans="1:34" ht="36" customHeight="1" x14ac:dyDescent="0.2">
      <c r="A112" s="20"/>
      <c r="B112" s="929" t="s">
        <v>447</v>
      </c>
      <c r="C112" s="929"/>
      <c r="D112" s="930"/>
      <c r="E112" s="930"/>
      <c r="F112" s="930"/>
      <c r="G112" s="930"/>
      <c r="H112" s="930"/>
      <c r="I112" s="930"/>
      <c r="J112" s="930"/>
      <c r="K112" s="930"/>
      <c r="L112" s="930"/>
      <c r="M112" s="930"/>
      <c r="N112" s="930"/>
      <c r="O112" s="930"/>
      <c r="P112" s="930"/>
      <c r="Q112" s="930"/>
      <c r="R112" s="924"/>
      <c r="S112" s="925"/>
      <c r="T112" s="926"/>
      <c r="U112" s="924"/>
      <c r="V112" s="925"/>
      <c r="W112" s="926"/>
      <c r="X112" s="924"/>
      <c r="Y112" s="925"/>
      <c r="Z112" s="926"/>
      <c r="AA112" s="350"/>
      <c r="AB112" s="350"/>
      <c r="AC112" s="350"/>
      <c r="AD112" s="350"/>
      <c r="AE112" s="410"/>
      <c r="AF112" s="350"/>
      <c r="AG112" s="350"/>
      <c r="AH112" s="350"/>
    </row>
    <row r="113" spans="1:34" ht="36.950000000000003" customHeight="1" x14ac:dyDescent="0.2">
      <c r="A113" s="20"/>
      <c r="B113" s="929" t="s">
        <v>448</v>
      </c>
      <c r="C113" s="929"/>
      <c r="D113" s="930"/>
      <c r="E113" s="930"/>
      <c r="F113" s="930"/>
      <c r="G113" s="930"/>
      <c r="H113" s="930"/>
      <c r="I113" s="930"/>
      <c r="J113" s="930"/>
      <c r="K113" s="930"/>
      <c r="L113" s="930"/>
      <c r="M113" s="930"/>
      <c r="N113" s="930"/>
      <c r="O113" s="930"/>
      <c r="P113" s="930"/>
      <c r="Q113" s="930"/>
      <c r="R113" s="924"/>
      <c r="S113" s="925"/>
      <c r="T113" s="926"/>
      <c r="U113" s="924"/>
      <c r="V113" s="925"/>
      <c r="W113" s="926"/>
      <c r="X113" s="924"/>
      <c r="Y113" s="925"/>
      <c r="Z113" s="926"/>
      <c r="AA113" s="350"/>
      <c r="AB113" s="350"/>
      <c r="AC113" s="350"/>
      <c r="AD113" s="350"/>
      <c r="AE113" s="410"/>
      <c r="AF113" s="350"/>
      <c r="AG113" s="350"/>
      <c r="AH113" s="350"/>
    </row>
    <row r="114" spans="1:34" ht="49.7" customHeight="1" x14ac:dyDescent="0.2">
      <c r="A114" s="20"/>
      <c r="B114" s="929" t="s">
        <v>449</v>
      </c>
      <c r="C114" s="929"/>
      <c r="D114" s="930"/>
      <c r="E114" s="930"/>
      <c r="F114" s="930"/>
      <c r="G114" s="930"/>
      <c r="H114" s="930"/>
      <c r="I114" s="930"/>
      <c r="J114" s="930"/>
      <c r="K114" s="930"/>
      <c r="L114" s="930"/>
      <c r="M114" s="930"/>
      <c r="N114" s="930"/>
      <c r="O114" s="930"/>
      <c r="P114" s="930"/>
      <c r="Q114" s="930"/>
      <c r="R114" s="924"/>
      <c r="S114" s="925"/>
      <c r="T114" s="926"/>
      <c r="U114" s="924"/>
      <c r="V114" s="925"/>
      <c r="W114" s="926"/>
      <c r="X114" s="924"/>
      <c r="Y114" s="925"/>
      <c r="Z114" s="926"/>
      <c r="AA114" s="350"/>
      <c r="AB114" s="350"/>
      <c r="AC114" s="350"/>
      <c r="AD114" s="350"/>
      <c r="AE114" s="410"/>
      <c r="AF114" s="350"/>
      <c r="AG114" s="350"/>
      <c r="AH114" s="350"/>
    </row>
    <row r="115" spans="1:34" ht="60" customHeight="1" x14ac:dyDescent="0.2">
      <c r="A115" s="20"/>
      <c r="B115" s="929" t="s">
        <v>450</v>
      </c>
      <c r="C115" s="929"/>
      <c r="D115" s="930"/>
      <c r="E115" s="930"/>
      <c r="F115" s="930"/>
      <c r="G115" s="930"/>
      <c r="H115" s="930"/>
      <c r="I115" s="930"/>
      <c r="J115" s="930"/>
      <c r="K115" s="930"/>
      <c r="L115" s="930"/>
      <c r="M115" s="930"/>
      <c r="N115" s="930"/>
      <c r="O115" s="930"/>
      <c r="P115" s="930"/>
      <c r="Q115" s="930"/>
      <c r="R115" s="924"/>
      <c r="S115" s="925"/>
      <c r="T115" s="926"/>
      <c r="U115" s="924"/>
      <c r="V115" s="925"/>
      <c r="W115" s="926"/>
      <c r="X115" s="924"/>
      <c r="Y115" s="925"/>
      <c r="Z115" s="926"/>
      <c r="AA115" s="350"/>
      <c r="AB115" s="350"/>
      <c r="AC115" s="350"/>
      <c r="AD115" s="350"/>
      <c r="AE115" s="410"/>
      <c r="AF115" s="350"/>
      <c r="AG115" s="350"/>
      <c r="AH115" s="350"/>
    </row>
    <row r="116" spans="1:34" ht="20.100000000000001" customHeight="1" x14ac:dyDescent="0.2">
      <c r="A116" s="20"/>
      <c r="B116" s="929" t="s">
        <v>451</v>
      </c>
      <c r="C116" s="929"/>
      <c r="D116" s="930"/>
      <c r="E116" s="930"/>
      <c r="F116" s="930"/>
      <c r="G116" s="930"/>
      <c r="H116" s="930"/>
      <c r="I116" s="930"/>
      <c r="J116" s="930"/>
      <c r="K116" s="930"/>
      <c r="L116" s="930"/>
      <c r="M116" s="930"/>
      <c r="N116" s="930"/>
      <c r="O116" s="930"/>
      <c r="P116" s="930"/>
      <c r="Q116" s="930"/>
      <c r="R116" s="924"/>
      <c r="S116" s="925"/>
      <c r="T116" s="926"/>
      <c r="U116" s="924"/>
      <c r="V116" s="925"/>
      <c r="W116" s="926"/>
      <c r="X116" s="924"/>
      <c r="Y116" s="925"/>
      <c r="Z116" s="926"/>
      <c r="AA116" s="350"/>
      <c r="AB116" s="350"/>
      <c r="AC116" s="350"/>
      <c r="AD116" s="350"/>
      <c r="AE116" s="410"/>
      <c r="AF116" s="350"/>
      <c r="AG116" s="350"/>
      <c r="AH116" s="350"/>
    </row>
    <row r="117" spans="1:34" ht="36.950000000000003" customHeight="1" x14ac:dyDescent="0.2">
      <c r="A117" s="20"/>
      <c r="B117" s="929" t="s">
        <v>452</v>
      </c>
      <c r="C117" s="929"/>
      <c r="D117" s="930"/>
      <c r="E117" s="930"/>
      <c r="F117" s="930"/>
      <c r="G117" s="930"/>
      <c r="H117" s="930"/>
      <c r="I117" s="930"/>
      <c r="J117" s="930"/>
      <c r="K117" s="930"/>
      <c r="L117" s="930"/>
      <c r="M117" s="930"/>
      <c r="N117" s="930"/>
      <c r="O117" s="930"/>
      <c r="P117" s="930"/>
      <c r="Q117" s="930"/>
      <c r="R117" s="924"/>
      <c r="S117" s="925"/>
      <c r="T117" s="926"/>
      <c r="U117" s="924"/>
      <c r="V117" s="925"/>
      <c r="W117" s="926"/>
      <c r="X117" s="924"/>
      <c r="Y117" s="925"/>
      <c r="Z117" s="926"/>
      <c r="AA117" s="350"/>
      <c r="AB117" s="350"/>
      <c r="AC117" s="350"/>
      <c r="AD117" s="350"/>
      <c r="AE117" s="410"/>
      <c r="AF117" s="350"/>
      <c r="AG117" s="350"/>
      <c r="AH117" s="350"/>
    </row>
    <row r="118" spans="1:34" ht="33.75" customHeight="1" x14ac:dyDescent="0.2">
      <c r="A118" s="20"/>
      <c r="B118" s="929" t="s">
        <v>453</v>
      </c>
      <c r="C118" s="929"/>
      <c r="D118" s="930"/>
      <c r="E118" s="930"/>
      <c r="F118" s="930"/>
      <c r="G118" s="930"/>
      <c r="H118" s="930"/>
      <c r="I118" s="930"/>
      <c r="J118" s="930"/>
      <c r="K118" s="930"/>
      <c r="L118" s="930"/>
      <c r="M118" s="930"/>
      <c r="N118" s="930"/>
      <c r="O118" s="930"/>
      <c r="P118" s="930"/>
      <c r="Q118" s="930"/>
      <c r="R118" s="924"/>
      <c r="S118" s="925"/>
      <c r="T118" s="926"/>
      <c r="U118" s="924"/>
      <c r="V118" s="925"/>
      <c r="W118" s="926"/>
      <c r="X118" s="924"/>
      <c r="Y118" s="925"/>
      <c r="Z118" s="926"/>
      <c r="AA118" s="350"/>
      <c r="AB118" s="350"/>
      <c r="AC118" s="350"/>
      <c r="AD118" s="350"/>
      <c r="AE118" s="410"/>
      <c r="AF118" s="350"/>
      <c r="AG118" s="350"/>
      <c r="AH118" s="350"/>
    </row>
    <row r="119" spans="1:34" ht="30" customHeight="1" x14ac:dyDescent="0.2">
      <c r="A119" s="20"/>
      <c r="B119" s="929" t="s">
        <v>454</v>
      </c>
      <c r="C119" s="929"/>
      <c r="D119" s="930"/>
      <c r="E119" s="930"/>
      <c r="F119" s="930"/>
      <c r="G119" s="930"/>
      <c r="H119" s="930"/>
      <c r="I119" s="930"/>
      <c r="J119" s="930"/>
      <c r="K119" s="930"/>
      <c r="L119" s="930"/>
      <c r="M119" s="930"/>
      <c r="N119" s="930"/>
      <c r="O119" s="930"/>
      <c r="P119" s="930"/>
      <c r="Q119" s="930"/>
      <c r="R119" s="924"/>
      <c r="S119" s="925"/>
      <c r="T119" s="926"/>
      <c r="U119" s="924"/>
      <c r="V119" s="925"/>
      <c r="W119" s="926"/>
      <c r="X119" s="924"/>
      <c r="Y119" s="925"/>
      <c r="Z119" s="926"/>
      <c r="AA119" s="350"/>
      <c r="AB119" s="350"/>
      <c r="AC119" s="350"/>
      <c r="AD119" s="350"/>
      <c r="AE119" s="410"/>
      <c r="AF119" s="350"/>
      <c r="AG119" s="350"/>
      <c r="AH119" s="350"/>
    </row>
    <row r="120" spans="1:34" s="499" customFormat="1" ht="30" customHeight="1" x14ac:dyDescent="0.2">
      <c r="A120" s="497"/>
      <c r="B120" s="681"/>
      <c r="C120" s="687"/>
      <c r="D120" s="790"/>
      <c r="E120" s="790"/>
      <c r="F120" s="790"/>
      <c r="G120" s="790"/>
      <c r="H120" s="790"/>
      <c r="I120" s="790"/>
      <c r="J120" s="790"/>
      <c r="K120" s="790"/>
      <c r="L120" s="790"/>
      <c r="M120" s="790"/>
      <c r="N120" s="790"/>
      <c r="O120" s="790"/>
      <c r="P120" s="790"/>
      <c r="Q120" s="791"/>
      <c r="R120" s="924"/>
      <c r="S120" s="925"/>
      <c r="T120" s="926"/>
      <c r="U120" s="924"/>
      <c r="V120" s="925"/>
      <c r="W120" s="926"/>
      <c r="X120" s="924"/>
      <c r="Y120" s="925"/>
      <c r="Z120" s="926"/>
      <c r="AA120" s="501"/>
      <c r="AB120" s="501"/>
      <c r="AC120" s="501"/>
      <c r="AD120" s="501"/>
      <c r="AE120" s="502"/>
      <c r="AF120" s="501"/>
      <c r="AG120" s="501"/>
      <c r="AH120" s="501"/>
    </row>
    <row r="121" spans="1:34" s="499" customFormat="1" ht="30" customHeight="1" x14ac:dyDescent="0.2">
      <c r="A121" s="497"/>
      <c r="B121" s="681"/>
      <c r="C121" s="687"/>
      <c r="D121" s="790"/>
      <c r="E121" s="790"/>
      <c r="F121" s="790"/>
      <c r="G121" s="790"/>
      <c r="H121" s="790"/>
      <c r="I121" s="790"/>
      <c r="J121" s="790"/>
      <c r="K121" s="790"/>
      <c r="L121" s="790"/>
      <c r="M121" s="790"/>
      <c r="N121" s="790"/>
      <c r="O121" s="790"/>
      <c r="P121" s="790"/>
      <c r="Q121" s="791"/>
      <c r="R121" s="924"/>
      <c r="S121" s="925"/>
      <c r="T121" s="926"/>
      <c r="U121" s="924"/>
      <c r="V121" s="925"/>
      <c r="W121" s="926"/>
      <c r="X121" s="924"/>
      <c r="Y121" s="925"/>
      <c r="Z121" s="926"/>
      <c r="AA121" s="501"/>
      <c r="AB121" s="501"/>
      <c r="AC121" s="501"/>
      <c r="AD121" s="501"/>
      <c r="AE121" s="502"/>
      <c r="AF121" s="501"/>
      <c r="AG121" s="501"/>
      <c r="AH121" s="501"/>
    </row>
    <row r="122" spans="1:34" s="499" customFormat="1" ht="30" customHeight="1" x14ac:dyDescent="0.2">
      <c r="A122" s="497"/>
      <c r="B122" s="681"/>
      <c r="C122" s="687"/>
      <c r="D122" s="790"/>
      <c r="E122" s="790"/>
      <c r="F122" s="790"/>
      <c r="G122" s="790"/>
      <c r="H122" s="790"/>
      <c r="I122" s="790"/>
      <c r="J122" s="790"/>
      <c r="K122" s="790"/>
      <c r="L122" s="790"/>
      <c r="M122" s="790"/>
      <c r="N122" s="790"/>
      <c r="O122" s="790"/>
      <c r="P122" s="790"/>
      <c r="Q122" s="791"/>
      <c r="R122" s="924"/>
      <c r="S122" s="925"/>
      <c r="T122" s="926"/>
      <c r="U122" s="924"/>
      <c r="V122" s="925"/>
      <c r="W122" s="926"/>
      <c r="X122" s="924"/>
      <c r="Y122" s="925"/>
      <c r="Z122" s="926"/>
      <c r="AA122" s="501"/>
      <c r="AB122" s="501"/>
      <c r="AC122" s="501"/>
      <c r="AD122" s="501"/>
      <c r="AE122" s="502"/>
      <c r="AF122" s="501"/>
      <c r="AG122" s="501"/>
      <c r="AH122" s="501"/>
    </row>
    <row r="123" spans="1:34" s="499" customFormat="1" ht="15" customHeight="1" x14ac:dyDescent="0.2">
      <c r="A123" s="497"/>
      <c r="B123" s="503"/>
      <c r="C123" s="503"/>
      <c r="D123" s="504"/>
      <c r="E123" s="504"/>
      <c r="F123" s="504"/>
      <c r="G123" s="501"/>
      <c r="H123" s="501"/>
      <c r="I123" s="501"/>
      <c r="J123" s="501"/>
      <c r="K123" s="501"/>
      <c r="L123" s="501"/>
      <c r="M123" s="501"/>
      <c r="N123" s="501"/>
      <c r="O123" s="501"/>
      <c r="P123" s="501"/>
      <c r="Q123" s="501"/>
      <c r="R123" s="501"/>
      <c r="S123" s="501"/>
      <c r="T123" s="501"/>
      <c r="U123" s="501"/>
      <c r="V123" s="501"/>
      <c r="W123" s="501"/>
      <c r="X123" s="501"/>
      <c r="Y123" s="501"/>
      <c r="Z123" s="501"/>
      <c r="AA123" s="501"/>
      <c r="AB123" s="501"/>
      <c r="AC123" s="501"/>
      <c r="AD123" s="501"/>
      <c r="AE123" s="502"/>
      <c r="AF123" s="501"/>
      <c r="AG123" s="501"/>
      <c r="AH123" s="501"/>
    </row>
    <row r="124" spans="1:34" s="3" customFormat="1" ht="33.4" customHeight="1" x14ac:dyDescent="0.2">
      <c r="A124" s="44"/>
      <c r="B124" s="913" t="s">
        <v>352</v>
      </c>
      <c r="C124" s="914"/>
      <c r="D124" s="914"/>
      <c r="E124" s="914"/>
      <c r="F124" s="914"/>
      <c r="G124" s="914"/>
      <c r="H124" s="914"/>
      <c r="I124" s="914"/>
      <c r="J124" s="914"/>
      <c r="K124" s="915"/>
      <c r="L124" s="915"/>
      <c r="M124" s="915"/>
      <c r="N124" s="915"/>
      <c r="O124" s="915"/>
      <c r="P124" s="915"/>
      <c r="Q124" s="915"/>
      <c r="R124" s="915"/>
      <c r="S124" s="915"/>
      <c r="T124" s="915"/>
      <c r="U124" s="915"/>
      <c r="V124" s="915"/>
      <c r="W124" s="915"/>
      <c r="X124" s="915"/>
      <c r="Y124" s="915"/>
      <c r="Z124" s="915"/>
      <c r="AA124" s="915"/>
      <c r="AB124" s="915"/>
      <c r="AC124" s="915"/>
      <c r="AD124" s="915"/>
      <c r="AE124" s="915"/>
      <c r="AF124" s="915"/>
      <c r="AG124" s="915"/>
      <c r="AH124" s="915"/>
    </row>
    <row r="125" spans="1:34" s="3" customFormat="1" ht="78.75" customHeight="1" x14ac:dyDescent="0.2">
      <c r="A125" s="44"/>
      <c r="B125" s="957" t="s">
        <v>351</v>
      </c>
      <c r="C125" s="958"/>
      <c r="D125" s="958"/>
      <c r="E125" s="958"/>
      <c r="F125" s="958"/>
      <c r="G125" s="958"/>
      <c r="H125" s="958"/>
      <c r="I125" s="958"/>
      <c r="J125" s="958"/>
      <c r="K125" s="958"/>
      <c r="L125" s="958"/>
      <c r="M125" s="958"/>
      <c r="N125" s="958"/>
      <c r="O125" s="958"/>
      <c r="P125" s="958"/>
      <c r="Q125" s="958"/>
      <c r="R125" s="958"/>
      <c r="S125" s="958"/>
      <c r="T125" s="958"/>
      <c r="U125" s="958"/>
      <c r="V125" s="958"/>
      <c r="W125" s="958"/>
      <c r="X125" s="958"/>
      <c r="Y125" s="958"/>
      <c r="Z125" s="958"/>
      <c r="AA125" s="487"/>
      <c r="AB125" s="487"/>
      <c r="AC125" s="487"/>
      <c r="AD125" s="487"/>
      <c r="AE125" s="487"/>
      <c r="AF125" s="487"/>
      <c r="AG125" s="487"/>
      <c r="AH125" s="487"/>
    </row>
    <row r="126" spans="1:34" s="3" customFormat="1" ht="24.75" customHeight="1" x14ac:dyDescent="0.2">
      <c r="A126" s="44"/>
      <c r="B126" s="487"/>
      <c r="C126" s="487"/>
      <c r="D126" s="487"/>
      <c r="E126" s="487"/>
      <c r="F126" s="487"/>
      <c r="G126" s="487"/>
      <c r="H126" s="487"/>
      <c r="I126" s="487"/>
      <c r="J126" s="487"/>
      <c r="K126" s="487"/>
      <c r="L126" s="487"/>
      <c r="M126" s="487"/>
      <c r="N126" s="487"/>
      <c r="O126" s="487"/>
      <c r="P126" s="487"/>
      <c r="Q126" s="487"/>
      <c r="R126" s="487"/>
      <c r="S126" s="487"/>
      <c r="T126" s="487"/>
      <c r="U126" s="487"/>
      <c r="V126" s="487"/>
      <c r="W126" s="487"/>
      <c r="X126" s="487"/>
      <c r="Y126" s="487"/>
      <c r="Z126" s="487"/>
      <c r="AA126" s="487"/>
      <c r="AB126" s="487"/>
      <c r="AC126" s="487"/>
      <c r="AD126" s="487"/>
      <c r="AE126" s="487"/>
      <c r="AF126" s="487"/>
      <c r="AG126" s="487"/>
      <c r="AH126" s="487"/>
    </row>
    <row r="127" spans="1:34" s="506" customFormat="1" ht="330.75" customHeight="1" x14ac:dyDescent="0.2">
      <c r="A127" s="505"/>
      <c r="B127" s="933"/>
      <c r="C127" s="934"/>
      <c r="D127" s="934"/>
      <c r="E127" s="934"/>
      <c r="F127" s="934"/>
      <c r="G127" s="935"/>
      <c r="H127" s="936"/>
      <c r="I127" s="936"/>
      <c r="J127" s="936"/>
      <c r="K127" s="936"/>
      <c r="L127" s="936"/>
      <c r="M127" s="936"/>
      <c r="N127" s="936"/>
      <c r="O127" s="936"/>
      <c r="P127" s="936"/>
      <c r="Q127" s="936"/>
      <c r="R127" s="936"/>
      <c r="S127" s="936"/>
      <c r="T127" s="936"/>
      <c r="U127" s="936"/>
      <c r="V127" s="936"/>
      <c r="W127" s="936"/>
      <c r="X127" s="936"/>
      <c r="Y127" s="936"/>
      <c r="Z127" s="937"/>
      <c r="AA127" s="504"/>
      <c r="AB127" s="504"/>
      <c r="AC127" s="504"/>
      <c r="AD127" s="504"/>
      <c r="AE127" s="504"/>
      <c r="AF127" s="504"/>
      <c r="AG127" s="504"/>
      <c r="AH127" s="504"/>
    </row>
    <row r="128" spans="1:34" s="499" customFormat="1" ht="16.5" customHeight="1" x14ac:dyDescent="0.2">
      <c r="A128" s="497"/>
      <c r="B128" s="504"/>
      <c r="C128" s="504"/>
      <c r="D128" s="504"/>
      <c r="E128" s="504"/>
      <c r="F128" s="504"/>
      <c r="G128" s="504"/>
      <c r="H128" s="504"/>
      <c r="I128" s="504"/>
      <c r="J128" s="504"/>
      <c r="K128" s="504"/>
      <c r="L128" s="504"/>
      <c r="M128" s="504"/>
      <c r="N128" s="504"/>
      <c r="O128" s="504"/>
      <c r="P128" s="504"/>
      <c r="Q128" s="504"/>
      <c r="R128" s="504"/>
      <c r="S128" s="504"/>
      <c r="T128" s="504"/>
      <c r="U128" s="504"/>
      <c r="V128" s="504"/>
      <c r="W128" s="504"/>
      <c r="X128" s="504"/>
      <c r="Y128" s="504"/>
      <c r="Z128" s="504"/>
      <c r="AA128" s="504"/>
      <c r="AB128" s="504"/>
      <c r="AC128" s="504"/>
      <c r="AD128" s="504"/>
      <c r="AE128" s="504"/>
      <c r="AF128" s="504"/>
      <c r="AG128" s="504"/>
      <c r="AH128" s="504"/>
    </row>
    <row r="129" spans="1:27" s="3" customFormat="1" ht="12.75" customHeight="1" x14ac:dyDescent="0.2">
      <c r="A129" s="5"/>
      <c r="B129" s="5"/>
      <c r="C129" s="5"/>
      <c r="D129" s="5"/>
      <c r="E129" s="5"/>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row>
    <row r="130" spans="1:27" s="3" customFormat="1" ht="12.75" customHeight="1"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s="3" customFormat="1" ht="12.75" customHeight="1"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s="3" customFormat="1" ht="12.75" customHeight="1"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s="3" customFormat="1" ht="12.75" customHeight="1" x14ac:dyDescent="0.2">
      <c r="A133" s="5"/>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5"/>
    </row>
    <row r="134" spans="1:27" s="3" customFormat="1" ht="12.75" customHeight="1"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s="3" customFormat="1" ht="12.75" customHeight="1" x14ac:dyDescent="0.2">
      <c r="A135" s="5"/>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5"/>
    </row>
    <row r="136" spans="1:27" s="3" customFormat="1" ht="12.75" customHeight="1"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s="3" customFormat="1" ht="12.75" customHeight="1"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s="3" customFormat="1" ht="12.75" customHeight="1"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s="3" customFormat="1" ht="12.75" customHeight="1"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s="3" customFormat="1" ht="12.75" customHeight="1"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s="3" customFormat="1" ht="12.75" customHeight="1"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s="3" customFormat="1" ht="12.75" customHeight="1"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s="3" customFormat="1" ht="12.75" customHeight="1"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256"/>
      <c r="Y143" s="256"/>
      <c r="Z143" s="256"/>
      <c r="AA143" s="5"/>
    </row>
    <row r="144" spans="1:27" s="3" customFormat="1" ht="12.75" customHeight="1"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256"/>
      <c r="Y144" s="256"/>
      <c r="Z144" s="256"/>
      <c r="AA144" s="5"/>
    </row>
    <row r="145" spans="1:27" s="3" customFormat="1" ht="12.75" customHeight="1"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256"/>
      <c r="Y145" s="256"/>
      <c r="Z145" s="256"/>
      <c r="AA145" s="5"/>
    </row>
    <row r="146" spans="1:27" s="3" customFormat="1" ht="12.75" customHeight="1"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256"/>
      <c r="Y146" s="256"/>
      <c r="Z146" s="256"/>
      <c r="AA146" s="5"/>
    </row>
    <row r="147" spans="1:27" s="3" customFormat="1" ht="12.75" customHeight="1"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256"/>
      <c r="Y147" s="256"/>
      <c r="Z147" s="256"/>
      <c r="AA147" s="5"/>
    </row>
    <row r="148" spans="1:27" s="3" customFormat="1" ht="12.75" customHeight="1"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256"/>
      <c r="Y148" s="256"/>
      <c r="Z148" s="256"/>
      <c r="AA148" s="5"/>
    </row>
    <row r="149" spans="1:27" s="3" customFormat="1" ht="12.75" customHeight="1"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256"/>
      <c r="Y149" s="256"/>
      <c r="Z149" s="256"/>
      <c r="AA149" s="5"/>
    </row>
    <row r="150" spans="1:27" s="3" customFormat="1" ht="12.75" customHeight="1"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s="3" customFormat="1" ht="12.75" customHeight="1"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s="3" customFormat="1" ht="12.75" customHeight="1"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s="3" customFormat="1" ht="12.75" customHeight="1"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s="3" customFormat="1" ht="12.75" customHeight="1" x14ac:dyDescent="0.2"/>
    <row r="155" spans="1:27" s="3" customFormat="1" ht="12.75" customHeight="1" x14ac:dyDescent="0.2"/>
    <row r="156" spans="1:27" s="3" customFormat="1" ht="12.75" customHeight="1" x14ac:dyDescent="0.2"/>
    <row r="157" spans="1:27" s="3" customFormat="1" ht="12.75" customHeight="1" x14ac:dyDescent="0.2"/>
    <row r="158" spans="1:27" s="3" customFormat="1" ht="12.75" customHeight="1" x14ac:dyDescent="0.2"/>
    <row r="159" spans="1:27" s="3" customFormat="1" ht="12.75" customHeight="1" x14ac:dyDescent="0.2"/>
    <row r="160" spans="1:27" s="3" customFormat="1" ht="12.75" customHeight="1" x14ac:dyDescent="0.2"/>
    <row r="161" s="3" customFormat="1" ht="12.75" customHeight="1" x14ac:dyDescent="0.2"/>
    <row r="162" s="3" customFormat="1" ht="12.75" customHeight="1" x14ac:dyDescent="0.2"/>
    <row r="163" s="3" customFormat="1" ht="12.75" customHeight="1" x14ac:dyDescent="0.2"/>
    <row r="164" s="3" customFormat="1" ht="12.75" customHeight="1" x14ac:dyDescent="0.2"/>
    <row r="165" s="3" customFormat="1" ht="12.75" customHeight="1" x14ac:dyDescent="0.2"/>
    <row r="166" s="3" customFormat="1" ht="12.75" customHeight="1" x14ac:dyDescent="0.2"/>
    <row r="167" s="3" customFormat="1" ht="12.75" customHeight="1" x14ac:dyDescent="0.2"/>
    <row r="168" s="3" customFormat="1" ht="12.75" customHeight="1" x14ac:dyDescent="0.2"/>
    <row r="169" s="3" customFormat="1" ht="12.75" customHeight="1" x14ac:dyDescent="0.2"/>
    <row r="170" s="3" customFormat="1" ht="12.75" customHeight="1" x14ac:dyDescent="0.2"/>
    <row r="171" s="3" customFormat="1" ht="12.75" customHeight="1" x14ac:dyDescent="0.2"/>
    <row r="172" s="3" customFormat="1" ht="12.75" customHeight="1" x14ac:dyDescent="0.2"/>
    <row r="173" s="3" customFormat="1" ht="12.75" customHeight="1" x14ac:dyDescent="0.2"/>
    <row r="174" s="3" customFormat="1" ht="12.75" customHeight="1" x14ac:dyDescent="0.2"/>
    <row r="175" s="3" customFormat="1" ht="12.75" customHeight="1" x14ac:dyDescent="0.2"/>
    <row r="176" s="3" customFormat="1" ht="12.75" customHeight="1" x14ac:dyDescent="0.2"/>
    <row r="177" s="3" customFormat="1" ht="12.75" customHeight="1" x14ac:dyDescent="0.2"/>
    <row r="178" s="3" customFormat="1" ht="12.75" customHeight="1" x14ac:dyDescent="0.2"/>
    <row r="179" s="3" customFormat="1" ht="12.75" customHeight="1" x14ac:dyDescent="0.2"/>
    <row r="180" s="3" customFormat="1" ht="12.75" customHeight="1" x14ac:dyDescent="0.2"/>
    <row r="181" s="3" customFormat="1" ht="12.75" customHeight="1" x14ac:dyDescent="0.2"/>
    <row r="182" s="3" customFormat="1" ht="12.75" customHeight="1" x14ac:dyDescent="0.2"/>
    <row r="183" s="3" customFormat="1" ht="12.75" customHeight="1" x14ac:dyDescent="0.2"/>
    <row r="184" s="3" customFormat="1" ht="12.75" customHeight="1" x14ac:dyDescent="0.2"/>
    <row r="185" s="3" customFormat="1" ht="12.75" customHeight="1" x14ac:dyDescent="0.2"/>
    <row r="186" s="3" customFormat="1" ht="12.75" customHeight="1" x14ac:dyDescent="0.2"/>
    <row r="187" s="3" customFormat="1" ht="12.75" customHeight="1" x14ac:dyDescent="0.2"/>
    <row r="188" s="3" customFormat="1" ht="12.75" customHeight="1" x14ac:dyDescent="0.2"/>
    <row r="189" s="3" customFormat="1" ht="12.75" customHeight="1" x14ac:dyDescent="0.2"/>
    <row r="190" s="3" customFormat="1" ht="12.75" customHeight="1" x14ac:dyDescent="0.2"/>
    <row r="191" s="3" customFormat="1" ht="12.75" customHeight="1" x14ac:dyDescent="0.2"/>
    <row r="192" s="3" customFormat="1" ht="12.75" customHeight="1" x14ac:dyDescent="0.2"/>
    <row r="193" s="3" customFormat="1" ht="12.75" customHeight="1" x14ac:dyDescent="0.2"/>
    <row r="194" s="3" customFormat="1" ht="12.75" customHeight="1" x14ac:dyDescent="0.2"/>
    <row r="195" s="3" customFormat="1" ht="12.75" customHeight="1" x14ac:dyDescent="0.2"/>
    <row r="196" s="3" customFormat="1" ht="12.75" customHeight="1" x14ac:dyDescent="0.2"/>
    <row r="197" s="3" customFormat="1" ht="12.75" customHeight="1" x14ac:dyDescent="0.2"/>
    <row r="198" s="3" customFormat="1" ht="12.75" customHeight="1" x14ac:dyDescent="0.2"/>
    <row r="199" s="3" customFormat="1" ht="12.75" customHeight="1" x14ac:dyDescent="0.2"/>
    <row r="200" s="3" customFormat="1" ht="12.75" customHeight="1" x14ac:dyDescent="0.2"/>
    <row r="201" s="3" customFormat="1" ht="12.75" customHeight="1" x14ac:dyDescent="0.2"/>
    <row r="202" s="3" customFormat="1" ht="12.75" customHeight="1" x14ac:dyDescent="0.2"/>
    <row r="203" s="3" customFormat="1" ht="12.75" customHeight="1" x14ac:dyDescent="0.2"/>
    <row r="204" s="3" customFormat="1" ht="12.75" customHeight="1" x14ac:dyDescent="0.2"/>
    <row r="205" s="3" customFormat="1" ht="12.75" customHeight="1" x14ac:dyDescent="0.2"/>
    <row r="206" s="3" customFormat="1" ht="12.75" customHeight="1" x14ac:dyDescent="0.2"/>
    <row r="207" s="3" customFormat="1" ht="12.75" customHeight="1" x14ac:dyDescent="0.2"/>
    <row r="208" s="3" customFormat="1" ht="12.75" customHeight="1" x14ac:dyDescent="0.2"/>
    <row r="209" s="3" customFormat="1" ht="12.75" customHeight="1" x14ac:dyDescent="0.2"/>
    <row r="210" s="3" customFormat="1" ht="12.75" customHeight="1" x14ac:dyDescent="0.2"/>
    <row r="211" s="3" customFormat="1" ht="12.75" customHeight="1" x14ac:dyDescent="0.2"/>
    <row r="212" s="3" customFormat="1" ht="12.75" customHeight="1" x14ac:dyDescent="0.2"/>
    <row r="213" s="3" customFormat="1" ht="12.75" customHeight="1" x14ac:dyDescent="0.2"/>
    <row r="214" s="3" customFormat="1" ht="12.75" customHeight="1" x14ac:dyDescent="0.2"/>
    <row r="215" s="3" customFormat="1" ht="12.75" customHeight="1" x14ac:dyDescent="0.2"/>
    <row r="216" s="3" customFormat="1" ht="12.75" customHeight="1" x14ac:dyDescent="0.2"/>
    <row r="217" s="3" customFormat="1" ht="12.75" customHeight="1" x14ac:dyDescent="0.2"/>
    <row r="218" s="3" customFormat="1" ht="12.75" customHeight="1" x14ac:dyDescent="0.2"/>
    <row r="219" s="3" customFormat="1" ht="12.75" customHeight="1" x14ac:dyDescent="0.2"/>
    <row r="220" s="3" customFormat="1" ht="12.75" customHeight="1" x14ac:dyDescent="0.2"/>
    <row r="221" s="3" customFormat="1" ht="12.75" customHeight="1" x14ac:dyDescent="0.2"/>
    <row r="222" s="3" customFormat="1" ht="12.75" customHeight="1" x14ac:dyDescent="0.2"/>
    <row r="223" s="3" customFormat="1" ht="12.75" customHeight="1" x14ac:dyDescent="0.2"/>
    <row r="224" s="3" customFormat="1" ht="12.75" customHeight="1" x14ac:dyDescent="0.2"/>
    <row r="225" s="3" customFormat="1" ht="12.75" customHeight="1" x14ac:dyDescent="0.2"/>
    <row r="226" s="3" customFormat="1" ht="12.75" customHeight="1" x14ac:dyDescent="0.2"/>
    <row r="227" s="3" customFormat="1" ht="12.75" customHeight="1" x14ac:dyDescent="0.2"/>
    <row r="228" s="3" customFormat="1" ht="12.75" customHeight="1" x14ac:dyDescent="0.2"/>
    <row r="229" s="3" customFormat="1" ht="12.75" customHeight="1" x14ac:dyDescent="0.2"/>
    <row r="230" s="3" customFormat="1" ht="12.75" customHeight="1" x14ac:dyDescent="0.2"/>
    <row r="231" s="3" customFormat="1" ht="12.75" customHeight="1" x14ac:dyDescent="0.2"/>
    <row r="232" s="3" customFormat="1" ht="12.75" customHeight="1" x14ac:dyDescent="0.2"/>
    <row r="233" s="3" customFormat="1" ht="12.75" customHeight="1" x14ac:dyDescent="0.2"/>
    <row r="234" s="3" customFormat="1" ht="12.75" customHeight="1" x14ac:dyDescent="0.2"/>
    <row r="235" s="3" customFormat="1" ht="12.75" customHeight="1" x14ac:dyDescent="0.2"/>
    <row r="236" s="3" customFormat="1" ht="12.75" customHeight="1" x14ac:dyDescent="0.2"/>
    <row r="237" s="3" customFormat="1" ht="12.75" customHeight="1" x14ac:dyDescent="0.2"/>
    <row r="238" s="3" customFormat="1" ht="12.75" customHeight="1" x14ac:dyDescent="0.2"/>
    <row r="239" s="3" customFormat="1" ht="12.75" customHeight="1" x14ac:dyDescent="0.2"/>
    <row r="240" s="3" customFormat="1" ht="12.75" customHeight="1" x14ac:dyDescent="0.2"/>
    <row r="241" spans="30:38" s="3" customFormat="1" ht="12.75" customHeight="1" x14ac:dyDescent="0.2"/>
    <row r="242" spans="30:38" s="3" customFormat="1" ht="12.75" customHeight="1" x14ac:dyDescent="0.2"/>
    <row r="243" spans="30:38" s="3" customFormat="1" ht="12.75" customHeight="1" x14ac:dyDescent="0.2"/>
    <row r="244" spans="30:38" s="3" customFormat="1" ht="12.75" customHeight="1" x14ac:dyDescent="0.2"/>
    <row r="245" spans="30:38" s="3" customFormat="1" ht="12.75" customHeight="1" x14ac:dyDescent="0.2"/>
    <row r="246" spans="30:38" s="3" customFormat="1" ht="12.75" customHeight="1" x14ac:dyDescent="0.2"/>
    <row r="247" spans="30:38" s="3" customFormat="1" ht="12.75" customHeight="1" x14ac:dyDescent="0.2"/>
    <row r="248" spans="30:38" s="3" customFormat="1" ht="12.75" customHeight="1" x14ac:dyDescent="0.2"/>
    <row r="249" spans="30:38" s="3" customFormat="1" ht="12.75" customHeight="1" x14ac:dyDescent="0.2"/>
    <row r="250" spans="30:38" s="3" customFormat="1" ht="12.75" customHeight="1" x14ac:dyDescent="0.2"/>
    <row r="251" spans="30:38" s="3" customFormat="1" ht="12.75" customHeight="1" x14ac:dyDescent="0.2"/>
    <row r="252" spans="30:38" s="3" customFormat="1" ht="12.75" customHeight="1" x14ac:dyDescent="0.2"/>
    <row r="253" spans="30:38" s="3" customFormat="1" ht="12.75" customHeight="1" x14ac:dyDescent="0.2"/>
    <row r="254" spans="30:38" s="3" customFormat="1" ht="12.75" customHeight="1" x14ac:dyDescent="0.2"/>
    <row r="255" spans="30:38" s="3" customFormat="1" ht="12.75" customHeight="1" x14ac:dyDescent="0.2">
      <c r="AD255" s="2"/>
      <c r="AE255" s="2"/>
      <c r="AF255" s="2"/>
      <c r="AG255" s="2"/>
      <c r="AH255" s="2"/>
      <c r="AI255" s="2"/>
      <c r="AJ255" s="2"/>
      <c r="AK255" s="2"/>
      <c r="AL255" s="2"/>
    </row>
  </sheetData>
  <sheetProtection formatRows="0"/>
  <mergeCells count="449">
    <mergeCell ref="Y49:Z49"/>
    <mergeCell ref="F49:X49"/>
    <mergeCell ref="Y50:Z50"/>
    <mergeCell ref="F50:X50"/>
    <mergeCell ref="F44:X44"/>
    <mergeCell ref="Y44:Z44"/>
    <mergeCell ref="Y45:Z45"/>
    <mergeCell ref="F45:X45"/>
    <mergeCell ref="Y46:Z46"/>
    <mergeCell ref="F46:X46"/>
    <mergeCell ref="Y47:Z47"/>
    <mergeCell ref="F47:X47"/>
    <mergeCell ref="Y48:Z48"/>
    <mergeCell ref="F48:X48"/>
    <mergeCell ref="B44:C44"/>
    <mergeCell ref="B45:C45"/>
    <mergeCell ref="B35:C35"/>
    <mergeCell ref="B36:C36"/>
    <mergeCell ref="D35:E35"/>
    <mergeCell ref="D36:E36"/>
    <mergeCell ref="F35:X35"/>
    <mergeCell ref="Y35:Z35"/>
    <mergeCell ref="Y36:Z36"/>
    <mergeCell ref="F36:X36"/>
    <mergeCell ref="F37:X37"/>
    <mergeCell ref="Y37:Z37"/>
    <mergeCell ref="Y38:Z38"/>
    <mergeCell ref="F38:X38"/>
    <mergeCell ref="Y39:Z39"/>
    <mergeCell ref="F39:X39"/>
    <mergeCell ref="Y40:Z40"/>
    <mergeCell ref="F40:X40"/>
    <mergeCell ref="Y41:Z41"/>
    <mergeCell ref="F41:X41"/>
    <mergeCell ref="F42:X42"/>
    <mergeCell ref="Y42:Z42"/>
    <mergeCell ref="Y43:Z43"/>
    <mergeCell ref="F43:X43"/>
    <mergeCell ref="D43:E43"/>
    <mergeCell ref="D42:E42"/>
    <mergeCell ref="D41:E41"/>
    <mergeCell ref="D40:E40"/>
    <mergeCell ref="D39:E39"/>
    <mergeCell ref="D38:E38"/>
    <mergeCell ref="D37:E37"/>
    <mergeCell ref="B37:C37"/>
    <mergeCell ref="B38:C38"/>
    <mergeCell ref="B39:C39"/>
    <mergeCell ref="B40:C40"/>
    <mergeCell ref="B41:C41"/>
    <mergeCell ref="B42:C42"/>
    <mergeCell ref="B43:C43"/>
    <mergeCell ref="B87:C87"/>
    <mergeCell ref="D87:N87"/>
    <mergeCell ref="O87:Q87"/>
    <mergeCell ref="R87:T87"/>
    <mergeCell ref="U87:W87"/>
    <mergeCell ref="X87:Z87"/>
    <mergeCell ref="D85:N85"/>
    <mergeCell ref="O85:Q85"/>
    <mergeCell ref="R85:T85"/>
    <mergeCell ref="U85:W85"/>
    <mergeCell ref="X85:Z85"/>
    <mergeCell ref="B86:C86"/>
    <mergeCell ref="D86:N86"/>
    <mergeCell ref="O86:Q86"/>
    <mergeCell ref="R86:T86"/>
    <mergeCell ref="U86:W86"/>
    <mergeCell ref="X86:Z86"/>
    <mergeCell ref="O83:Q83"/>
    <mergeCell ref="R83:T83"/>
    <mergeCell ref="U83:W83"/>
    <mergeCell ref="X83:Z83"/>
    <mergeCell ref="B84:C84"/>
    <mergeCell ref="D84:N84"/>
    <mergeCell ref="O84:Q84"/>
    <mergeCell ref="R84:T84"/>
    <mergeCell ref="U84:W84"/>
    <mergeCell ref="X84:Z84"/>
    <mergeCell ref="O81:Q81"/>
    <mergeCell ref="R81:T81"/>
    <mergeCell ref="U81:W81"/>
    <mergeCell ref="X81:Z81"/>
    <mergeCell ref="B82:C82"/>
    <mergeCell ref="D82:N82"/>
    <mergeCell ref="O82:Q82"/>
    <mergeCell ref="R82:T82"/>
    <mergeCell ref="U82:W82"/>
    <mergeCell ref="X82:Z82"/>
    <mergeCell ref="O79:Q79"/>
    <mergeCell ref="R79:T79"/>
    <mergeCell ref="U79:W79"/>
    <mergeCell ref="X79:Z79"/>
    <mergeCell ref="B80:C80"/>
    <mergeCell ref="D80:N80"/>
    <mergeCell ref="O80:Q80"/>
    <mergeCell ref="R80:T80"/>
    <mergeCell ref="U80:W80"/>
    <mergeCell ref="X80:Z80"/>
    <mergeCell ref="O75:Q75"/>
    <mergeCell ref="R75:T75"/>
    <mergeCell ref="U75:W75"/>
    <mergeCell ref="X75:Z75"/>
    <mergeCell ref="B76:C76"/>
    <mergeCell ref="D76:N76"/>
    <mergeCell ref="O76:Q76"/>
    <mergeCell ref="R76:T76"/>
    <mergeCell ref="U76:W76"/>
    <mergeCell ref="X76:Z76"/>
    <mergeCell ref="B125:Z125"/>
    <mergeCell ref="B15:Z15"/>
    <mergeCell ref="B22:Z22"/>
    <mergeCell ref="Y24:AC24"/>
    <mergeCell ref="B68:Z68"/>
    <mergeCell ref="B25:C25"/>
    <mergeCell ref="B32:C32"/>
    <mergeCell ref="F30:X30"/>
    <mergeCell ref="Y30:Z30"/>
    <mergeCell ref="B31:C31"/>
    <mergeCell ref="D65:E65"/>
    <mergeCell ref="B70:C70"/>
    <mergeCell ref="X70:Z70"/>
    <mergeCell ref="U70:W70"/>
    <mergeCell ref="R70:T70"/>
    <mergeCell ref="O70:Q70"/>
    <mergeCell ref="F25:X25"/>
    <mergeCell ref="Y25:Z25"/>
    <mergeCell ref="B24:C24"/>
    <mergeCell ref="F24:X24"/>
    <mergeCell ref="B52:C52"/>
    <mergeCell ref="F52:X52"/>
    <mergeCell ref="Y52:Z52"/>
    <mergeCell ref="D52:E52"/>
    <mergeCell ref="B53:C53"/>
    <mergeCell ref="F53:X53"/>
    <mergeCell ref="X114:Z114"/>
    <mergeCell ref="B115:Q115"/>
    <mergeCell ref="B116:Q116"/>
    <mergeCell ref="R115:T115"/>
    <mergeCell ref="R116:T116"/>
    <mergeCell ref="U115:W115"/>
    <mergeCell ref="X115:Z115"/>
    <mergeCell ref="X112:Z112"/>
    <mergeCell ref="B113:Q113"/>
    <mergeCell ref="R113:T113"/>
    <mergeCell ref="U113:W113"/>
    <mergeCell ref="X113:Z113"/>
    <mergeCell ref="U110:W110"/>
    <mergeCell ref="X110:Z110"/>
    <mergeCell ref="B110:Q110"/>
    <mergeCell ref="B111:Q111"/>
    <mergeCell ref="R111:T111"/>
    <mergeCell ref="U111:W111"/>
    <mergeCell ref="X116:Z116"/>
    <mergeCell ref="X111:Z111"/>
    <mergeCell ref="Y53:Z53"/>
    <mergeCell ref="B54:C54"/>
    <mergeCell ref="X117:Z117"/>
    <mergeCell ref="X118:Z118"/>
    <mergeCell ref="X119:Z119"/>
    <mergeCell ref="R117:T117"/>
    <mergeCell ref="R118:T118"/>
    <mergeCell ref="R119:T119"/>
    <mergeCell ref="B117:Q117"/>
    <mergeCell ref="U117:W117"/>
    <mergeCell ref="U118:W118"/>
    <mergeCell ref="U119:W119"/>
    <mergeCell ref="B119:Q119"/>
    <mergeCell ref="F54:X54"/>
    <mergeCell ref="Y54:Z54"/>
    <mergeCell ref="D53:E53"/>
    <mergeCell ref="D54:E54"/>
    <mergeCell ref="B26:C26"/>
    <mergeCell ref="F26:X26"/>
    <mergeCell ref="Y26:Z26"/>
    <mergeCell ref="B29:C29"/>
    <mergeCell ref="F29:X29"/>
    <mergeCell ref="Y29:Z29"/>
    <mergeCell ref="B27:C27"/>
    <mergeCell ref="F27:X27"/>
    <mergeCell ref="Y27:Z27"/>
    <mergeCell ref="B28:C28"/>
    <mergeCell ref="F28:X28"/>
    <mergeCell ref="Y28:Z28"/>
    <mergeCell ref="F32:X32"/>
    <mergeCell ref="Y32:Z32"/>
    <mergeCell ref="B33:C33"/>
    <mergeCell ref="F33:X33"/>
    <mergeCell ref="Y33:Z33"/>
    <mergeCell ref="D32:E32"/>
    <mergeCell ref="D33:E33"/>
    <mergeCell ref="B30:C30"/>
    <mergeCell ref="F51:X51"/>
    <mergeCell ref="Y51:Z51"/>
    <mergeCell ref="D51:E51"/>
    <mergeCell ref="F31:X31"/>
    <mergeCell ref="Y31:Z31"/>
    <mergeCell ref="D30:E30"/>
    <mergeCell ref="D31:E31"/>
    <mergeCell ref="B34:C34"/>
    <mergeCell ref="F34:X34"/>
    <mergeCell ref="Y34:Z34"/>
    <mergeCell ref="B51:C51"/>
    <mergeCell ref="D34:E34"/>
    <mergeCell ref="B50:C50"/>
    <mergeCell ref="D50:E50"/>
    <mergeCell ref="D49:E49"/>
    <mergeCell ref="D48:E48"/>
    <mergeCell ref="D47:E47"/>
    <mergeCell ref="B47:C47"/>
    <mergeCell ref="B48:C48"/>
    <mergeCell ref="B49:C49"/>
    <mergeCell ref="B46:C46"/>
    <mergeCell ref="D46:E46"/>
    <mergeCell ref="D45:E45"/>
    <mergeCell ref="D44:E44"/>
    <mergeCell ref="B56:C56"/>
    <mergeCell ref="F56:X56"/>
    <mergeCell ref="Y56:Z56"/>
    <mergeCell ref="D55:E55"/>
    <mergeCell ref="D56:E56"/>
    <mergeCell ref="B57:C57"/>
    <mergeCell ref="F57:X57"/>
    <mergeCell ref="Y57:Z57"/>
    <mergeCell ref="B58:C58"/>
    <mergeCell ref="F58:X58"/>
    <mergeCell ref="Y58:Z58"/>
    <mergeCell ref="D57:E57"/>
    <mergeCell ref="D58:E58"/>
    <mergeCell ref="B55:C55"/>
    <mergeCell ref="F55:X55"/>
    <mergeCell ref="Y55:Z55"/>
    <mergeCell ref="Y59:Z59"/>
    <mergeCell ref="B60:C60"/>
    <mergeCell ref="F60:X60"/>
    <mergeCell ref="Y60:Z60"/>
    <mergeCell ref="D59:E59"/>
    <mergeCell ref="D60:E60"/>
    <mergeCell ref="B61:C61"/>
    <mergeCell ref="F61:X61"/>
    <mergeCell ref="Y61:Z61"/>
    <mergeCell ref="B65:C65"/>
    <mergeCell ref="F65:X65"/>
    <mergeCell ref="Y65:Z65"/>
    <mergeCell ref="D24:E24"/>
    <mergeCell ref="D25:E25"/>
    <mergeCell ref="D26:E26"/>
    <mergeCell ref="D27:E27"/>
    <mergeCell ref="D28:E28"/>
    <mergeCell ref="D29:E29"/>
    <mergeCell ref="B62:C62"/>
    <mergeCell ref="F62:X62"/>
    <mergeCell ref="Y62:Z62"/>
    <mergeCell ref="D61:E61"/>
    <mergeCell ref="D62:E62"/>
    <mergeCell ref="B63:C63"/>
    <mergeCell ref="F63:X63"/>
    <mergeCell ref="Y63:Z63"/>
    <mergeCell ref="B64:C64"/>
    <mergeCell ref="F64:X64"/>
    <mergeCell ref="Y64:Z64"/>
    <mergeCell ref="D63:E63"/>
    <mergeCell ref="D64:E64"/>
    <mergeCell ref="B59:C59"/>
    <mergeCell ref="F59:X59"/>
    <mergeCell ref="O77:Q77"/>
    <mergeCell ref="O78:Q78"/>
    <mergeCell ref="R71:T71"/>
    <mergeCell ref="R72:T72"/>
    <mergeCell ref="R77:T77"/>
    <mergeCell ref="R78:T78"/>
    <mergeCell ref="U77:W77"/>
    <mergeCell ref="U78:W78"/>
    <mergeCell ref="X71:Z71"/>
    <mergeCell ref="X72:Z72"/>
    <mergeCell ref="X77:Z77"/>
    <mergeCell ref="X78:Z78"/>
    <mergeCell ref="O71:Q71"/>
    <mergeCell ref="O72:Q72"/>
    <mergeCell ref="U71:W71"/>
    <mergeCell ref="U72:W72"/>
    <mergeCell ref="O73:Q73"/>
    <mergeCell ref="R73:T73"/>
    <mergeCell ref="U73:W73"/>
    <mergeCell ref="X73:Z73"/>
    <mergeCell ref="O74:Q74"/>
    <mergeCell ref="R74:T74"/>
    <mergeCell ref="U74:W74"/>
    <mergeCell ref="X74:Z74"/>
    <mergeCell ref="B77:C77"/>
    <mergeCell ref="B78:C78"/>
    <mergeCell ref="D70:N70"/>
    <mergeCell ref="B88:C88"/>
    <mergeCell ref="D71:N71"/>
    <mergeCell ref="D72:N72"/>
    <mergeCell ref="D77:N77"/>
    <mergeCell ref="D78:N78"/>
    <mergeCell ref="B89:C89"/>
    <mergeCell ref="B71:C71"/>
    <mergeCell ref="B72:C72"/>
    <mergeCell ref="B73:C73"/>
    <mergeCell ref="D73:N73"/>
    <mergeCell ref="B74:C74"/>
    <mergeCell ref="D74:N74"/>
    <mergeCell ref="B75:C75"/>
    <mergeCell ref="D75:N75"/>
    <mergeCell ref="B79:C79"/>
    <mergeCell ref="D79:N79"/>
    <mergeCell ref="B81:C81"/>
    <mergeCell ref="D81:N81"/>
    <mergeCell ref="B83:C83"/>
    <mergeCell ref="D83:N83"/>
    <mergeCell ref="B85:C85"/>
    <mergeCell ref="B90:C90"/>
    <mergeCell ref="B91:C91"/>
    <mergeCell ref="B92:C92"/>
    <mergeCell ref="B93:C93"/>
    <mergeCell ref="B94:C94"/>
    <mergeCell ref="B95:C95"/>
    <mergeCell ref="B96:C96"/>
    <mergeCell ref="B97:C97"/>
    <mergeCell ref="O88:Q88"/>
    <mergeCell ref="O89:Q89"/>
    <mergeCell ref="O90:Q90"/>
    <mergeCell ref="O91:Q91"/>
    <mergeCell ref="O92:Q92"/>
    <mergeCell ref="O93:Q93"/>
    <mergeCell ref="O94:Q94"/>
    <mergeCell ref="O95:Q95"/>
    <mergeCell ref="O96:Q96"/>
    <mergeCell ref="O97:Q97"/>
    <mergeCell ref="D88:N88"/>
    <mergeCell ref="D89:N89"/>
    <mergeCell ref="D90:N90"/>
    <mergeCell ref="D91:N91"/>
    <mergeCell ref="D92:N92"/>
    <mergeCell ref="D93:N93"/>
    <mergeCell ref="R88:T88"/>
    <mergeCell ref="R89:T89"/>
    <mergeCell ref="R90:T90"/>
    <mergeCell ref="R91:T91"/>
    <mergeCell ref="R92:T92"/>
    <mergeCell ref="R93:T93"/>
    <mergeCell ref="R94:T94"/>
    <mergeCell ref="R95:T95"/>
    <mergeCell ref="R96:T96"/>
    <mergeCell ref="U88:W88"/>
    <mergeCell ref="U89:W89"/>
    <mergeCell ref="U90:W90"/>
    <mergeCell ref="U91:W91"/>
    <mergeCell ref="U92:W92"/>
    <mergeCell ref="U93:W93"/>
    <mergeCell ref="U94:W94"/>
    <mergeCell ref="U95:W95"/>
    <mergeCell ref="U96:W96"/>
    <mergeCell ref="X88:Z88"/>
    <mergeCell ref="X89:Z89"/>
    <mergeCell ref="X90:Z90"/>
    <mergeCell ref="X91:Z91"/>
    <mergeCell ref="X92:Z92"/>
    <mergeCell ref="X93:Z93"/>
    <mergeCell ref="X94:Z94"/>
    <mergeCell ref="X95:Z95"/>
    <mergeCell ref="X96:Z96"/>
    <mergeCell ref="X98:Z98"/>
    <mergeCell ref="X99:Z99"/>
    <mergeCell ref="X100:Z100"/>
    <mergeCell ref="X101:Z101"/>
    <mergeCell ref="X102:Z102"/>
    <mergeCell ref="X103:Z103"/>
    <mergeCell ref="X104:Z104"/>
    <mergeCell ref="X97:Z97"/>
    <mergeCell ref="B98:C98"/>
    <mergeCell ref="B99:C99"/>
    <mergeCell ref="B100:C100"/>
    <mergeCell ref="U98:W98"/>
    <mergeCell ref="U99:W99"/>
    <mergeCell ref="U100:W100"/>
    <mergeCell ref="D100:N100"/>
    <mergeCell ref="B101:C101"/>
    <mergeCell ref="R98:T98"/>
    <mergeCell ref="R99:T99"/>
    <mergeCell ref="R100:T100"/>
    <mergeCell ref="R101:T101"/>
    <mergeCell ref="R97:T97"/>
    <mergeCell ref="U97:W97"/>
    <mergeCell ref="U101:W101"/>
    <mergeCell ref="O98:Q98"/>
    <mergeCell ref="D98:N98"/>
    <mergeCell ref="D99:N99"/>
    <mergeCell ref="D101:N101"/>
    <mergeCell ref="D102:N102"/>
    <mergeCell ref="D103:N103"/>
    <mergeCell ref="D104:N104"/>
    <mergeCell ref="U102:W102"/>
    <mergeCell ref="U103:W103"/>
    <mergeCell ref="U104:W104"/>
    <mergeCell ref="O99:Q99"/>
    <mergeCell ref="O100:Q100"/>
    <mergeCell ref="O101:Q101"/>
    <mergeCell ref="R104:T104"/>
    <mergeCell ref="B107:Z107"/>
    <mergeCell ref="B127:Z127"/>
    <mergeCell ref="D94:N94"/>
    <mergeCell ref="D95:N95"/>
    <mergeCell ref="D96:N96"/>
    <mergeCell ref="D97:N97"/>
    <mergeCell ref="R109:T109"/>
    <mergeCell ref="U109:W109"/>
    <mergeCell ref="X109:Z109"/>
    <mergeCell ref="B109:Q109"/>
    <mergeCell ref="R122:T122"/>
    <mergeCell ref="U122:W122"/>
    <mergeCell ref="X120:Z120"/>
    <mergeCell ref="X121:Z121"/>
    <mergeCell ref="X122:Z122"/>
    <mergeCell ref="B122:Q122"/>
    <mergeCell ref="U116:W116"/>
    <mergeCell ref="R120:T120"/>
    <mergeCell ref="R121:T121"/>
    <mergeCell ref="U120:W120"/>
    <mergeCell ref="U121:W121"/>
    <mergeCell ref="B102:C102"/>
    <mergeCell ref="B103:C103"/>
    <mergeCell ref="B104:C104"/>
    <mergeCell ref="B17:Z19"/>
    <mergeCell ref="B124:AH124"/>
    <mergeCell ref="C10:Y10"/>
    <mergeCell ref="B11:Z11"/>
    <mergeCell ref="B12:Z12"/>
    <mergeCell ref="B14:AH14"/>
    <mergeCell ref="B67:AH67"/>
    <mergeCell ref="B106:AH106"/>
    <mergeCell ref="B21:AH21"/>
    <mergeCell ref="R102:T102"/>
    <mergeCell ref="R103:T103"/>
    <mergeCell ref="B120:Q120"/>
    <mergeCell ref="B121:Q121"/>
    <mergeCell ref="R110:T110"/>
    <mergeCell ref="B112:Q112"/>
    <mergeCell ref="R112:T112"/>
    <mergeCell ref="U112:W112"/>
    <mergeCell ref="B114:Q114"/>
    <mergeCell ref="R114:T114"/>
    <mergeCell ref="U114:W114"/>
    <mergeCell ref="O102:Q102"/>
    <mergeCell ref="O103:Q103"/>
    <mergeCell ref="O104:Q104"/>
    <mergeCell ref="B118:Q118"/>
  </mergeCells>
  <dataValidations count="2">
    <dataValidation type="list" allowBlank="1" showInputMessage="1" showErrorMessage="1" sqref="F137:I137 X143:Z149">
      <formula1>"DDV je v celoti povračljiv, DDV ni povračljiv, DDV je delno povračljiv"</formula1>
    </dataValidation>
    <dataValidation type="list" allowBlank="1" showInputMessage="1" showErrorMessage="1" sqref="B25:B65 C51:C65 C25:C34">
      <formula1>"DS 1,DS 2,DS 3,DS 4,DS 5,DS 6"</formula1>
    </dataValidation>
  </dataValidations>
  <printOptions horizontalCentered="1"/>
  <pageMargins left="0.74803149606299213" right="0.39370078740157483" top="0.59055118110236227" bottom="0.59055118110236227" header="0" footer="0"/>
  <pageSetup paperSize="9" scale="60" orientation="portrait" r:id="rId1"/>
  <headerFooter alignWithMargins="0">
    <oddHeader>&amp;LProgram Norveškega finančnega mehanizma 2009-2014 in Program Finančnega mehanizma EGP 2009-2014 
Vmesno poročilo projekta &amp;R&amp;F</oddHeader>
    <oddFooter>&amp;L&amp;A&amp;C&amp;P/&amp;N&amp;R&amp;D</oddFooter>
  </headerFooter>
  <rowBreaks count="3" manualBreakCount="3">
    <brk id="20" max="33" man="1"/>
    <brk id="66" max="33" man="1"/>
    <brk id="105" max="3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L50"/>
  <sheetViews>
    <sheetView view="pageBreakPreview" topLeftCell="A28" zoomScale="90" zoomScaleNormal="100" zoomScaleSheetLayoutView="90" workbookViewId="0">
      <selection activeCell="S45" sqref="S45:AA46"/>
    </sheetView>
  </sheetViews>
  <sheetFormatPr defaultColWidth="3.7109375" defaultRowHeight="13.5" x14ac:dyDescent="0.2"/>
  <cols>
    <col min="1" max="1" width="3.7109375" style="1"/>
    <col min="2" max="2" width="6" style="1" bestFit="1" customWidth="1"/>
    <col min="3" max="20" width="3.7109375" style="1"/>
    <col min="21" max="21" width="4.85546875" style="1" customWidth="1"/>
    <col min="22" max="22" width="6" style="1" customWidth="1"/>
    <col min="23" max="23" width="4.140625" style="1" customWidth="1"/>
    <col min="24" max="27" width="3.7109375" style="1"/>
    <col min="28" max="28" width="7" style="1" bestFit="1" customWidth="1"/>
    <col min="29" max="29" width="19.28515625" style="1" customWidth="1"/>
    <col min="30" max="30" width="6" style="1" customWidth="1"/>
    <col min="31" max="32" width="4.140625" style="1" hidden="1" customWidth="1"/>
    <col min="33" max="39" width="3.7109375" style="1"/>
    <col min="40" max="40" width="15.42578125" style="1" customWidth="1"/>
    <col min="41" max="41" width="12.85546875" style="1" customWidth="1"/>
    <col min="42" max="43" width="3.7109375" style="1"/>
    <col min="44" max="44" width="24.85546875" style="1" customWidth="1"/>
    <col min="45" max="16384" width="3.7109375" style="1"/>
  </cols>
  <sheetData>
    <row r="1" spans="1:37" x14ac:dyDescent="0.2">
      <c r="A1" s="49"/>
      <c r="B1" s="49"/>
      <c r="C1" s="49"/>
      <c r="D1" s="49"/>
      <c r="E1" s="49"/>
      <c r="F1" s="49"/>
      <c r="G1" s="49"/>
      <c r="H1" s="49"/>
      <c r="I1" s="49"/>
      <c r="J1" s="49"/>
      <c r="K1" s="49"/>
      <c r="L1" s="49"/>
      <c r="M1" s="49"/>
      <c r="N1" s="49"/>
      <c r="O1" s="49"/>
      <c r="P1" s="49"/>
      <c r="Q1" s="49"/>
      <c r="R1" s="970"/>
      <c r="S1" s="923"/>
      <c r="T1" s="923"/>
      <c r="U1" s="923"/>
      <c r="V1" s="923"/>
      <c r="W1" s="923"/>
      <c r="X1" s="923"/>
      <c r="Y1" s="923"/>
      <c r="Z1" s="923"/>
      <c r="AA1" s="923"/>
      <c r="AB1" s="923"/>
      <c r="AC1" s="49"/>
      <c r="AD1" s="49"/>
      <c r="AE1" s="49"/>
      <c r="AF1" s="49"/>
      <c r="AG1" s="49"/>
      <c r="AH1" s="49"/>
      <c r="AI1" s="49"/>
      <c r="AJ1" s="49"/>
      <c r="AK1" s="49"/>
    </row>
    <row r="2" spans="1:37" x14ac:dyDescent="0.2">
      <c r="A2" s="49"/>
      <c r="B2" s="49"/>
      <c r="C2" s="49"/>
      <c r="D2" s="49"/>
      <c r="E2" s="49"/>
      <c r="F2" s="49"/>
      <c r="G2" s="49"/>
      <c r="H2" s="49"/>
      <c r="I2" s="49"/>
      <c r="J2" s="49"/>
      <c r="K2" s="49"/>
      <c r="L2" s="49"/>
      <c r="M2" s="49"/>
      <c r="N2" s="49"/>
      <c r="O2" s="49"/>
      <c r="P2" s="49"/>
      <c r="Q2" s="49"/>
      <c r="R2" s="923"/>
      <c r="S2" s="923"/>
      <c r="T2" s="923"/>
      <c r="U2" s="923"/>
      <c r="V2" s="923"/>
      <c r="W2" s="923"/>
      <c r="X2" s="923"/>
      <c r="Y2" s="923"/>
      <c r="Z2" s="923"/>
      <c r="AA2" s="923"/>
      <c r="AB2" s="923"/>
      <c r="AC2" s="49"/>
      <c r="AD2" s="49"/>
      <c r="AE2" s="49"/>
      <c r="AF2" s="49"/>
      <c r="AG2" s="49"/>
      <c r="AH2" s="49"/>
      <c r="AI2" s="49"/>
      <c r="AJ2" s="49"/>
      <c r="AK2" s="49"/>
    </row>
    <row r="3" spans="1:37" x14ac:dyDescent="0.2">
      <c r="A3" s="49"/>
      <c r="B3" s="49"/>
      <c r="C3" s="49"/>
      <c r="D3" s="49"/>
      <c r="E3" s="49"/>
      <c r="F3" s="49"/>
      <c r="G3" s="49"/>
      <c r="H3" s="49"/>
      <c r="I3" s="49"/>
      <c r="J3" s="49"/>
      <c r="K3" s="49"/>
      <c r="L3" s="49"/>
      <c r="M3" s="49"/>
      <c r="N3" s="49"/>
      <c r="O3" s="49"/>
      <c r="P3" s="49"/>
      <c r="Q3" s="49"/>
      <c r="R3" s="923"/>
      <c r="S3" s="923"/>
      <c r="T3" s="923"/>
      <c r="U3" s="923"/>
      <c r="V3" s="923"/>
      <c r="W3" s="923"/>
      <c r="X3" s="923"/>
      <c r="Y3" s="923"/>
      <c r="Z3" s="923"/>
      <c r="AA3" s="923"/>
      <c r="AB3" s="923"/>
      <c r="AC3" s="49"/>
      <c r="AD3" s="49"/>
      <c r="AE3" s="49"/>
      <c r="AF3" s="49"/>
      <c r="AG3" s="49"/>
      <c r="AH3" s="49"/>
      <c r="AI3" s="49"/>
      <c r="AJ3" s="49"/>
      <c r="AK3" s="49"/>
    </row>
    <row r="4" spans="1:37" x14ac:dyDescent="0.2">
      <c r="A4" s="49"/>
      <c r="B4" s="49"/>
      <c r="C4" s="49"/>
      <c r="D4" s="49"/>
      <c r="E4" s="49"/>
      <c r="F4" s="49"/>
      <c r="G4" s="49"/>
      <c r="H4" s="49"/>
      <c r="I4" s="49"/>
      <c r="J4" s="49"/>
      <c r="K4" s="49"/>
      <c r="L4" s="49"/>
      <c r="M4" s="49"/>
      <c r="N4" s="49"/>
      <c r="O4" s="49"/>
      <c r="P4" s="49"/>
      <c r="Q4" s="49"/>
      <c r="R4" s="923"/>
      <c r="S4" s="923"/>
      <c r="T4" s="923"/>
      <c r="U4" s="923"/>
      <c r="V4" s="923"/>
      <c r="W4" s="923"/>
      <c r="X4" s="923"/>
      <c r="Y4" s="923"/>
      <c r="Z4" s="923"/>
      <c r="AA4" s="923"/>
      <c r="AB4" s="923"/>
      <c r="AC4" s="49"/>
      <c r="AD4" s="49"/>
      <c r="AE4" s="49"/>
      <c r="AF4" s="49"/>
      <c r="AG4" s="49"/>
      <c r="AH4" s="49"/>
      <c r="AI4" s="49"/>
      <c r="AJ4" s="49"/>
      <c r="AK4" s="49"/>
    </row>
    <row r="5" spans="1:37" x14ac:dyDescent="0.2">
      <c r="A5" s="49"/>
      <c r="B5" s="49"/>
      <c r="C5" s="49"/>
      <c r="D5" s="49"/>
      <c r="E5" s="49"/>
      <c r="F5" s="49"/>
      <c r="G5" s="49"/>
      <c r="H5" s="49"/>
      <c r="I5" s="49"/>
      <c r="J5" s="49"/>
      <c r="K5" s="49"/>
      <c r="L5" s="49"/>
      <c r="M5" s="49"/>
      <c r="N5" s="49"/>
      <c r="O5" s="49"/>
      <c r="P5" s="49"/>
      <c r="Q5" s="49"/>
      <c r="R5" s="923"/>
      <c r="S5" s="923"/>
      <c r="T5" s="923"/>
      <c r="U5" s="923"/>
      <c r="V5" s="923"/>
      <c r="W5" s="923"/>
      <c r="X5" s="923"/>
      <c r="Y5" s="923"/>
      <c r="Z5" s="923"/>
      <c r="AA5" s="923"/>
      <c r="AB5" s="923"/>
      <c r="AC5" s="49"/>
      <c r="AD5" s="49"/>
      <c r="AE5" s="49"/>
      <c r="AF5" s="49"/>
      <c r="AG5" s="49"/>
      <c r="AH5" s="49"/>
      <c r="AI5" s="49"/>
      <c r="AJ5" s="49"/>
      <c r="AK5" s="49"/>
    </row>
    <row r="6" spans="1:37" ht="26.25" x14ac:dyDescent="0.2">
      <c r="A6" s="49"/>
      <c r="B6" s="404"/>
      <c r="C6" s="404"/>
      <c r="D6" s="916" t="s">
        <v>316</v>
      </c>
      <c r="E6" s="916"/>
      <c r="F6" s="916"/>
      <c r="G6" s="916"/>
      <c r="H6" s="916"/>
      <c r="I6" s="916"/>
      <c r="J6" s="916"/>
      <c r="K6" s="916"/>
      <c r="L6" s="916"/>
      <c r="M6" s="916"/>
      <c r="N6" s="916"/>
      <c r="O6" s="916"/>
      <c r="P6" s="916"/>
      <c r="Q6" s="916"/>
      <c r="R6" s="916"/>
      <c r="S6" s="916"/>
      <c r="T6" s="916"/>
      <c r="U6" s="916"/>
      <c r="V6" s="916"/>
      <c r="W6" s="916"/>
      <c r="X6" s="916"/>
      <c r="Y6" s="916"/>
      <c r="Z6" s="916"/>
      <c r="AA6" s="916"/>
      <c r="AB6" s="916"/>
      <c r="AC6" s="404"/>
      <c r="AD6" s="49"/>
      <c r="AE6" s="49"/>
      <c r="AF6" s="49"/>
      <c r="AG6" s="49"/>
      <c r="AH6" s="49"/>
      <c r="AI6" s="49"/>
      <c r="AJ6" s="49"/>
      <c r="AK6" s="49"/>
    </row>
    <row r="7" spans="1:37" ht="15.75" x14ac:dyDescent="0.2">
      <c r="A7" s="49"/>
      <c r="B7" s="404"/>
      <c r="C7" s="404"/>
      <c r="D7" s="965" t="s">
        <v>245</v>
      </c>
      <c r="E7" s="965"/>
      <c r="F7" s="965"/>
      <c r="G7" s="965"/>
      <c r="H7" s="965"/>
      <c r="I7" s="965"/>
      <c r="J7" s="965"/>
      <c r="K7" s="965"/>
      <c r="L7" s="965"/>
      <c r="M7" s="965"/>
      <c r="N7" s="965"/>
      <c r="O7" s="965"/>
      <c r="P7" s="965"/>
      <c r="Q7" s="965"/>
      <c r="R7" s="965"/>
      <c r="S7" s="965"/>
      <c r="T7" s="965"/>
      <c r="U7" s="965"/>
      <c r="V7" s="965"/>
      <c r="W7" s="965"/>
      <c r="X7" s="965"/>
      <c r="Y7" s="965"/>
      <c r="Z7" s="965"/>
      <c r="AA7" s="965"/>
      <c r="AB7" s="965"/>
      <c r="AC7" s="404"/>
      <c r="AD7" s="49"/>
      <c r="AE7" s="49"/>
      <c r="AF7" s="49"/>
      <c r="AG7" s="49"/>
      <c r="AH7" s="49"/>
      <c r="AI7" s="49"/>
      <c r="AJ7" s="49"/>
      <c r="AK7" s="49"/>
    </row>
    <row r="8" spans="1:37" x14ac:dyDescent="0.2">
      <c r="A8" s="49"/>
      <c r="B8" s="404"/>
      <c r="C8" s="404"/>
      <c r="D8" s="966" t="s">
        <v>427</v>
      </c>
      <c r="E8" s="967"/>
      <c r="F8" s="967"/>
      <c r="G8" s="967"/>
      <c r="H8" s="967"/>
      <c r="I8" s="967"/>
      <c r="J8" s="967"/>
      <c r="K8" s="967"/>
      <c r="L8" s="967"/>
      <c r="M8" s="967"/>
      <c r="N8" s="967"/>
      <c r="O8" s="967"/>
      <c r="P8" s="967"/>
      <c r="Q8" s="967"/>
      <c r="R8" s="967"/>
      <c r="S8" s="967"/>
      <c r="T8" s="967"/>
      <c r="U8" s="967"/>
      <c r="V8" s="967"/>
      <c r="W8" s="967"/>
      <c r="X8" s="967"/>
      <c r="Y8" s="967"/>
      <c r="Z8" s="967"/>
      <c r="AA8" s="967"/>
      <c r="AB8" s="967"/>
      <c r="AC8" s="404"/>
      <c r="AD8" s="49"/>
      <c r="AE8" s="49"/>
      <c r="AF8" s="49"/>
      <c r="AG8" s="49"/>
      <c r="AH8" s="49"/>
      <c r="AI8" s="49"/>
      <c r="AJ8" s="49"/>
      <c r="AK8" s="49"/>
    </row>
    <row r="9" spans="1:37" x14ac:dyDescent="0.2">
      <c r="A9" s="49"/>
      <c r="B9" s="404"/>
      <c r="C9" s="404"/>
      <c r="D9" s="404"/>
      <c r="E9" s="404"/>
      <c r="F9" s="404"/>
      <c r="G9" s="404"/>
      <c r="H9" s="404"/>
      <c r="I9" s="404"/>
      <c r="J9" s="404"/>
      <c r="K9" s="404"/>
      <c r="L9" s="404"/>
      <c r="M9" s="404"/>
      <c r="N9" s="404"/>
      <c r="O9" s="404"/>
      <c r="P9" s="404"/>
      <c r="Q9" s="404"/>
      <c r="R9" s="404"/>
      <c r="S9" s="404"/>
      <c r="T9" s="404"/>
      <c r="U9" s="404"/>
      <c r="V9" s="404"/>
      <c r="W9" s="404"/>
      <c r="X9" s="404"/>
      <c r="Y9" s="404"/>
      <c r="Z9" s="404"/>
      <c r="AA9" s="404"/>
      <c r="AB9" s="404"/>
      <c r="AC9" s="404"/>
      <c r="AD9" s="49"/>
      <c r="AE9" s="49"/>
      <c r="AF9" s="49"/>
      <c r="AG9" s="49"/>
      <c r="AH9" s="49"/>
      <c r="AI9" s="49"/>
      <c r="AJ9" s="49"/>
      <c r="AK9" s="49"/>
    </row>
    <row r="10" spans="1:37" ht="18.75" x14ac:dyDescent="0.2">
      <c r="A10" s="49"/>
      <c r="B10" s="404"/>
      <c r="C10" s="977" t="s">
        <v>60</v>
      </c>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387"/>
      <c r="AB10" s="387"/>
      <c r="AC10" s="387"/>
      <c r="AD10" s="49"/>
      <c r="AE10" s="49"/>
      <c r="AF10" s="49"/>
      <c r="AG10" s="49"/>
      <c r="AH10" s="49"/>
      <c r="AI10" s="49"/>
      <c r="AJ10" s="49"/>
      <c r="AK10" s="49"/>
    </row>
    <row r="11" spans="1:37" ht="16.5" customHeight="1" x14ac:dyDescent="0.2">
      <c r="A11" s="49"/>
      <c r="B11" s="404"/>
      <c r="C11" s="968" t="s">
        <v>422</v>
      </c>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404"/>
      <c r="AC11" s="404"/>
      <c r="AD11" s="49"/>
      <c r="AE11" s="49"/>
      <c r="AF11" s="49"/>
      <c r="AG11" s="49"/>
      <c r="AH11" s="49"/>
      <c r="AI11" s="49"/>
      <c r="AJ11" s="49"/>
      <c r="AK11" s="49"/>
    </row>
    <row r="12" spans="1:37" ht="28.5" customHeight="1" x14ac:dyDescent="0.2">
      <c r="A12" s="49"/>
      <c r="B12" s="404"/>
      <c r="C12" s="405"/>
      <c r="D12" s="405"/>
      <c r="E12" s="405"/>
      <c r="F12" s="405"/>
      <c r="G12" s="405"/>
      <c r="H12" s="405"/>
      <c r="I12" s="405"/>
      <c r="J12" s="405"/>
      <c r="K12" s="405"/>
      <c r="L12" s="405"/>
      <c r="M12" s="405"/>
      <c r="N12" s="405"/>
      <c r="O12" s="405"/>
      <c r="P12" s="405"/>
      <c r="Q12" s="405"/>
      <c r="R12" s="405"/>
      <c r="S12" s="405"/>
      <c r="T12" s="405"/>
      <c r="U12" s="405"/>
      <c r="V12" s="405"/>
      <c r="W12" s="405"/>
      <c r="X12" s="405"/>
      <c r="Y12" s="405"/>
      <c r="Z12" s="405"/>
      <c r="AA12" s="405"/>
      <c r="AB12" s="404"/>
      <c r="AC12" s="404"/>
      <c r="AD12" s="49"/>
      <c r="AE12" s="49"/>
      <c r="AF12" s="49"/>
      <c r="AG12" s="49"/>
      <c r="AH12" s="49"/>
      <c r="AI12" s="49"/>
      <c r="AJ12" s="49"/>
      <c r="AK12" s="49"/>
    </row>
    <row r="13" spans="1:37" ht="33.75" customHeight="1" x14ac:dyDescent="0.2">
      <c r="A13" s="21"/>
      <c r="B13" s="404"/>
      <c r="C13" s="979" t="s">
        <v>235</v>
      </c>
      <c r="D13" s="979"/>
      <c r="E13" s="979"/>
      <c r="F13" s="979"/>
      <c r="G13" s="979"/>
      <c r="H13" s="979"/>
      <c r="I13" s="979"/>
      <c r="J13" s="979"/>
      <c r="K13" s="979"/>
      <c r="L13" s="979"/>
      <c r="M13" s="979"/>
      <c r="N13" s="979"/>
      <c r="O13" s="979"/>
      <c r="P13" s="980">
        <f>IFERROR('6a. Seznam dokazil '!AJ32,"")</f>
        <v>0</v>
      </c>
      <c r="Q13" s="980"/>
      <c r="R13" s="980"/>
      <c r="S13" s="980"/>
      <c r="T13" s="980"/>
      <c r="U13" s="980"/>
      <c r="V13" s="980"/>
      <c r="W13" s="980"/>
      <c r="X13" s="980"/>
      <c r="Y13" s="980"/>
      <c r="Z13" s="980"/>
      <c r="AA13" s="980"/>
      <c r="AB13" s="404"/>
      <c r="AC13" s="404"/>
      <c r="AD13" s="49"/>
      <c r="AE13" s="49"/>
      <c r="AF13" s="49"/>
      <c r="AG13" s="49"/>
      <c r="AH13" s="49"/>
      <c r="AI13" s="49"/>
      <c r="AJ13" s="49"/>
      <c r="AK13" s="49"/>
    </row>
    <row r="14" spans="1:37" ht="33.75" customHeight="1" x14ac:dyDescent="0.2">
      <c r="A14" s="21"/>
      <c r="B14" s="404"/>
      <c r="C14" s="979" t="s">
        <v>236</v>
      </c>
      <c r="D14" s="979"/>
      <c r="E14" s="979"/>
      <c r="F14" s="979"/>
      <c r="G14" s="979"/>
      <c r="H14" s="979"/>
      <c r="I14" s="979"/>
      <c r="J14" s="979"/>
      <c r="K14" s="979"/>
      <c r="L14" s="979"/>
      <c r="M14" s="979"/>
      <c r="N14" s="979"/>
      <c r="O14" s="979"/>
      <c r="P14" s="980">
        <f>IFERROR('6a. Seznam dokazil '!AL32,"")</f>
        <v>0</v>
      </c>
      <c r="Q14" s="980"/>
      <c r="R14" s="980"/>
      <c r="S14" s="980"/>
      <c r="T14" s="980"/>
      <c r="U14" s="980"/>
      <c r="V14" s="980"/>
      <c r="W14" s="980"/>
      <c r="X14" s="980"/>
      <c r="Y14" s="980"/>
      <c r="Z14" s="980"/>
      <c r="AA14" s="980"/>
      <c r="AB14" s="404"/>
      <c r="AC14" s="404"/>
      <c r="AD14" s="49"/>
      <c r="AE14" s="49"/>
      <c r="AF14" s="49"/>
      <c r="AG14" s="49"/>
      <c r="AH14" s="49"/>
      <c r="AI14" s="49"/>
      <c r="AJ14" s="49"/>
      <c r="AK14" s="49"/>
    </row>
    <row r="15" spans="1:37" ht="31.7" customHeight="1" x14ac:dyDescent="0.2">
      <c r="A15" s="21"/>
      <c r="B15" s="404"/>
      <c r="C15" s="979" t="s">
        <v>163</v>
      </c>
      <c r="D15" s="979"/>
      <c r="E15" s="979"/>
      <c r="F15" s="979"/>
      <c r="G15" s="979"/>
      <c r="H15" s="979"/>
      <c r="I15" s="979"/>
      <c r="J15" s="979"/>
      <c r="K15" s="979"/>
      <c r="L15" s="979"/>
      <c r="M15" s="979"/>
      <c r="N15" s="979"/>
      <c r="O15" s="979"/>
      <c r="P15" s="980">
        <f>IFERROR('6a. Seznam dokazil '!AI32,"")</f>
        <v>0</v>
      </c>
      <c r="Q15" s="980"/>
      <c r="R15" s="980"/>
      <c r="S15" s="980"/>
      <c r="T15" s="980"/>
      <c r="U15" s="980"/>
      <c r="V15" s="980"/>
      <c r="W15" s="980"/>
      <c r="X15" s="980"/>
      <c r="Y15" s="980"/>
      <c r="Z15" s="980"/>
      <c r="AA15" s="980"/>
      <c r="AB15" s="404"/>
      <c r="AC15" s="404"/>
      <c r="AD15" s="49"/>
      <c r="AE15" s="49"/>
      <c r="AF15" s="49"/>
      <c r="AG15" s="49"/>
      <c r="AH15" s="49"/>
      <c r="AI15" s="49"/>
      <c r="AJ15" s="49"/>
      <c r="AK15" s="49"/>
    </row>
    <row r="16" spans="1:37" ht="31.7" customHeight="1" thickBot="1" x14ac:dyDescent="0.25">
      <c r="A16" s="21"/>
      <c r="B16" s="404"/>
      <c r="C16" s="408" t="s">
        <v>63</v>
      </c>
      <c r="D16" s="408"/>
      <c r="E16" s="405"/>
      <c r="F16" s="405"/>
      <c r="G16" s="405"/>
      <c r="H16" s="405"/>
      <c r="I16" s="405"/>
      <c r="J16" s="405"/>
      <c r="K16" s="405"/>
      <c r="L16" s="405"/>
      <c r="M16" s="405"/>
      <c r="N16" s="405"/>
      <c r="O16" s="405"/>
      <c r="P16" s="981" t="s">
        <v>64</v>
      </c>
      <c r="Q16" s="982"/>
      <c r="R16" s="982"/>
      <c r="S16" s="405"/>
      <c r="T16" s="405"/>
      <c r="U16" s="405"/>
      <c r="V16" s="405"/>
      <c r="W16" s="405"/>
      <c r="X16" s="405"/>
      <c r="Y16" s="405"/>
      <c r="Z16" s="405"/>
      <c r="AA16" s="405"/>
      <c r="AB16" s="404"/>
      <c r="AC16" s="405"/>
      <c r="AD16" s="49"/>
      <c r="AE16" s="49"/>
      <c r="AF16" s="49"/>
      <c r="AG16" s="49"/>
      <c r="AH16" s="49"/>
      <c r="AI16" s="49"/>
      <c r="AJ16" s="49"/>
      <c r="AK16" s="49"/>
    </row>
    <row r="17" spans="1:38" ht="15" customHeight="1" x14ac:dyDescent="0.2">
      <c r="A17" s="21"/>
      <c r="B17" s="404"/>
      <c r="C17" s="983" t="s">
        <v>65</v>
      </c>
      <c r="D17" s="984"/>
      <c r="E17" s="984"/>
      <c r="F17" s="984"/>
      <c r="G17" s="984"/>
      <c r="H17" s="984"/>
      <c r="I17" s="984"/>
      <c r="J17" s="984"/>
      <c r="K17" s="984"/>
      <c r="L17" s="984"/>
      <c r="M17" s="984"/>
      <c r="N17" s="984"/>
      <c r="O17" s="985"/>
      <c r="P17" s="988" t="str">
        <f>IFERROR('6a. Seznam dokazil '!AB258,"")</f>
        <v/>
      </c>
      <c r="Q17" s="989"/>
      <c r="R17" s="990"/>
      <c r="S17" s="971" t="str">
        <f>IFERROR('6a. Seznam dokazil '!AC258,"")</f>
        <v/>
      </c>
      <c r="T17" s="972"/>
      <c r="U17" s="972"/>
      <c r="V17" s="972"/>
      <c r="W17" s="972"/>
      <c r="X17" s="972"/>
      <c r="Y17" s="972"/>
      <c r="Z17" s="972"/>
      <c r="AA17" s="973"/>
      <c r="AB17" s="404"/>
      <c r="AC17" s="404"/>
      <c r="AD17" s="49"/>
      <c r="AE17" s="49"/>
      <c r="AF17" s="49"/>
      <c r="AG17" s="49"/>
      <c r="AH17" s="49"/>
      <c r="AI17" s="49"/>
      <c r="AJ17" s="49"/>
      <c r="AK17" s="49"/>
    </row>
    <row r="18" spans="1:38" ht="24.75" customHeight="1" x14ac:dyDescent="0.2">
      <c r="A18" s="21"/>
      <c r="B18" s="404"/>
      <c r="C18" s="986" t="s">
        <v>59</v>
      </c>
      <c r="D18" s="979"/>
      <c r="E18" s="979"/>
      <c r="F18" s="979"/>
      <c r="G18" s="979"/>
      <c r="H18" s="979"/>
      <c r="I18" s="979"/>
      <c r="J18" s="979"/>
      <c r="K18" s="979"/>
      <c r="L18" s="979"/>
      <c r="M18" s="979"/>
      <c r="N18" s="979"/>
      <c r="O18" s="987"/>
      <c r="P18" s="991"/>
      <c r="Q18" s="992"/>
      <c r="R18" s="993"/>
      <c r="S18" s="974"/>
      <c r="T18" s="975"/>
      <c r="U18" s="975"/>
      <c r="V18" s="975"/>
      <c r="W18" s="975"/>
      <c r="X18" s="975"/>
      <c r="Y18" s="975"/>
      <c r="Z18" s="975"/>
      <c r="AA18" s="976"/>
      <c r="AB18" s="404"/>
      <c r="AC18" s="404"/>
      <c r="AD18" s="49"/>
      <c r="AE18" s="49"/>
      <c r="AF18" s="49"/>
      <c r="AG18" s="49"/>
      <c r="AH18" s="49"/>
      <c r="AI18" s="49"/>
      <c r="AJ18" s="49"/>
      <c r="AK18" s="49"/>
    </row>
    <row r="19" spans="1:38" ht="13.7" customHeight="1" x14ac:dyDescent="0.2">
      <c r="A19" s="21"/>
      <c r="B19" s="404"/>
      <c r="C19" s="1010" t="s">
        <v>233</v>
      </c>
      <c r="D19" s="1011"/>
      <c r="E19" s="1011"/>
      <c r="F19" s="1012"/>
      <c r="G19" s="1012"/>
      <c r="H19" s="1012"/>
      <c r="I19" s="1012"/>
      <c r="J19" s="1012"/>
      <c r="K19" s="1012"/>
      <c r="L19" s="1012"/>
      <c r="M19" s="1012"/>
      <c r="N19" s="1012"/>
      <c r="O19" s="1013"/>
      <c r="P19" s="1021" t="str">
        <f>IFERROR('6a. Seznam dokazil '!AD279,"")</f>
        <v/>
      </c>
      <c r="Q19" s="1022"/>
      <c r="R19" s="1022"/>
      <c r="S19" s="1004" t="str">
        <f>IFERROR('6a. Seznam dokazil '!AE279,"")</f>
        <v/>
      </c>
      <c r="T19" s="1025"/>
      <c r="U19" s="1025"/>
      <c r="V19" s="1025"/>
      <c r="W19" s="1025"/>
      <c r="X19" s="1025"/>
      <c r="Y19" s="1025"/>
      <c r="Z19" s="1025"/>
      <c r="AA19" s="1026"/>
      <c r="AB19" s="404"/>
      <c r="AC19" s="404"/>
      <c r="AD19" s="49"/>
      <c r="AE19" s="49"/>
      <c r="AF19" s="49"/>
      <c r="AG19" s="49"/>
      <c r="AH19" s="49"/>
      <c r="AI19" s="49"/>
      <c r="AJ19" s="49"/>
      <c r="AK19" s="49"/>
    </row>
    <row r="20" spans="1:38" ht="6.75" customHeight="1" x14ac:dyDescent="0.2">
      <c r="A20" s="21"/>
      <c r="B20" s="404"/>
      <c r="C20" s="1014"/>
      <c r="D20" s="1012"/>
      <c r="E20" s="1012"/>
      <c r="F20" s="1012"/>
      <c r="G20" s="1012"/>
      <c r="H20" s="1012"/>
      <c r="I20" s="1012"/>
      <c r="J20" s="1012"/>
      <c r="K20" s="1012"/>
      <c r="L20" s="1012"/>
      <c r="M20" s="1012"/>
      <c r="N20" s="1012"/>
      <c r="O20" s="1013"/>
      <c r="P20" s="1021"/>
      <c r="Q20" s="1022"/>
      <c r="R20" s="1022"/>
      <c r="S20" s="1025"/>
      <c r="T20" s="1025"/>
      <c r="U20" s="1025"/>
      <c r="V20" s="1025"/>
      <c r="W20" s="1025"/>
      <c r="X20" s="1025"/>
      <c r="Y20" s="1025"/>
      <c r="Z20" s="1025"/>
      <c r="AA20" s="1026"/>
      <c r="AB20" s="404"/>
      <c r="AC20" s="404"/>
      <c r="AD20" s="49"/>
      <c r="AE20" s="49"/>
      <c r="AF20" s="49"/>
      <c r="AG20" s="49"/>
      <c r="AH20" s="49"/>
      <c r="AI20" s="49"/>
      <c r="AJ20" s="49"/>
      <c r="AK20" s="49"/>
    </row>
    <row r="21" spans="1:38" ht="13.7" customHeight="1" x14ac:dyDescent="0.2">
      <c r="A21" s="21"/>
      <c r="B21" s="404"/>
      <c r="C21" s="1015" t="s">
        <v>234</v>
      </c>
      <c r="D21" s="1016"/>
      <c r="E21" s="1016"/>
      <c r="F21" s="1016"/>
      <c r="G21" s="1016"/>
      <c r="H21" s="1016"/>
      <c r="I21" s="1016"/>
      <c r="J21" s="1016"/>
      <c r="K21" s="1016"/>
      <c r="L21" s="1016"/>
      <c r="M21" s="1016"/>
      <c r="N21" s="1016"/>
      <c r="O21" s="1017"/>
      <c r="P21" s="1021" t="str">
        <f>IFERROR('6a. Seznam dokazil '!AD280,"")</f>
        <v/>
      </c>
      <c r="Q21" s="1022"/>
      <c r="R21" s="1022"/>
      <c r="S21" s="1004">
        <f>IFERROR('6a. Seznam dokazil '!AE280,"")</f>
        <v>0</v>
      </c>
      <c r="T21" s="1004"/>
      <c r="U21" s="1004"/>
      <c r="V21" s="1005"/>
      <c r="W21" s="1005"/>
      <c r="X21" s="1005"/>
      <c r="Y21" s="1005"/>
      <c r="Z21" s="1005"/>
      <c r="AA21" s="1006"/>
      <c r="AB21" s="404"/>
      <c r="AC21" s="404"/>
      <c r="AD21" s="49"/>
      <c r="AE21" s="49"/>
      <c r="AF21" s="49"/>
      <c r="AG21" s="49"/>
      <c r="AH21" s="49"/>
      <c r="AI21" s="49"/>
      <c r="AJ21" s="49"/>
      <c r="AK21" s="49"/>
    </row>
    <row r="22" spans="1:38" ht="8.25" customHeight="1" x14ac:dyDescent="0.2">
      <c r="A22" s="21"/>
      <c r="B22" s="404"/>
      <c r="C22" s="1018"/>
      <c r="D22" s="1019"/>
      <c r="E22" s="1019"/>
      <c r="F22" s="1019"/>
      <c r="G22" s="1019"/>
      <c r="H22" s="1019"/>
      <c r="I22" s="1019"/>
      <c r="J22" s="1019"/>
      <c r="K22" s="1019"/>
      <c r="L22" s="1019"/>
      <c r="M22" s="1019"/>
      <c r="N22" s="1019"/>
      <c r="O22" s="1020"/>
      <c r="P22" s="1023"/>
      <c r="Q22" s="1024"/>
      <c r="R22" s="1024"/>
      <c r="S22" s="1007"/>
      <c r="T22" s="1007"/>
      <c r="U22" s="1007"/>
      <c r="V22" s="1008"/>
      <c r="W22" s="1008"/>
      <c r="X22" s="1008"/>
      <c r="Y22" s="1008"/>
      <c r="Z22" s="1008"/>
      <c r="AA22" s="1009"/>
      <c r="AB22" s="404"/>
      <c r="AC22" s="404"/>
      <c r="AD22" s="49"/>
      <c r="AE22" s="49"/>
      <c r="AF22" s="49"/>
      <c r="AG22" s="49"/>
      <c r="AH22" s="49"/>
      <c r="AI22" s="49"/>
      <c r="AJ22" s="49"/>
      <c r="AK22" s="49"/>
    </row>
    <row r="23" spans="1:38" ht="13.7" customHeight="1" x14ac:dyDescent="0.2">
      <c r="A23" s="21"/>
      <c r="B23" s="404"/>
      <c r="C23" s="986" t="s">
        <v>66</v>
      </c>
      <c r="D23" s="1000"/>
      <c r="E23" s="1000"/>
      <c r="F23" s="1001"/>
      <c r="G23" s="1001"/>
      <c r="H23" s="1001"/>
      <c r="I23" s="1001"/>
      <c r="J23" s="1001"/>
      <c r="K23" s="1001"/>
      <c r="L23" s="1001"/>
      <c r="M23" s="1001"/>
      <c r="N23" s="1001"/>
      <c r="O23" s="1002"/>
      <c r="P23" s="1047" t="str">
        <f>IFERROR('6a. Seznam dokazil '!AB256,"")</f>
        <v/>
      </c>
      <c r="Q23" s="1048"/>
      <c r="R23" s="1049"/>
      <c r="S23" s="980" t="str">
        <f>IFERROR('6a. Seznam dokazil '!AE277,"")</f>
        <v/>
      </c>
      <c r="T23" s="1030"/>
      <c r="U23" s="1030"/>
      <c r="V23" s="1031"/>
      <c r="W23" s="1031"/>
      <c r="X23" s="1031"/>
      <c r="Y23" s="1031"/>
      <c r="Z23" s="1031"/>
      <c r="AA23" s="1032"/>
      <c r="AB23" s="404"/>
      <c r="AC23" s="404"/>
      <c r="AD23" s="49"/>
      <c r="AE23" s="49"/>
      <c r="AF23" s="49"/>
      <c r="AG23" s="49"/>
      <c r="AH23" s="49"/>
      <c r="AI23" s="49"/>
      <c r="AJ23" s="49"/>
      <c r="AK23" s="49"/>
    </row>
    <row r="24" spans="1:38" ht="24.75" customHeight="1" x14ac:dyDescent="0.2">
      <c r="A24" s="21"/>
      <c r="B24" s="404"/>
      <c r="C24" s="1003"/>
      <c r="D24" s="1001"/>
      <c r="E24" s="1001"/>
      <c r="F24" s="1001"/>
      <c r="G24" s="1001"/>
      <c r="H24" s="1001"/>
      <c r="I24" s="1001"/>
      <c r="J24" s="1001"/>
      <c r="K24" s="1001"/>
      <c r="L24" s="1001"/>
      <c r="M24" s="1001"/>
      <c r="N24" s="1001"/>
      <c r="O24" s="1002"/>
      <c r="P24" s="991"/>
      <c r="Q24" s="992"/>
      <c r="R24" s="993"/>
      <c r="S24" s="1030"/>
      <c r="T24" s="1030"/>
      <c r="U24" s="1030"/>
      <c r="V24" s="1031"/>
      <c r="W24" s="1031"/>
      <c r="X24" s="1031"/>
      <c r="Y24" s="1031"/>
      <c r="Z24" s="1031"/>
      <c r="AA24" s="1032"/>
      <c r="AB24" s="404"/>
      <c r="AC24" s="404"/>
      <c r="AD24" s="49"/>
      <c r="AE24" s="49"/>
      <c r="AF24" s="49"/>
      <c r="AG24" s="49"/>
      <c r="AH24" s="49"/>
      <c r="AI24" s="49"/>
      <c r="AJ24" s="49"/>
      <c r="AK24" s="49"/>
    </row>
    <row r="25" spans="1:38" ht="13.7" customHeight="1" x14ac:dyDescent="0.2">
      <c r="A25" s="21"/>
      <c r="B25" s="404"/>
      <c r="C25" s="986" t="s">
        <v>434</v>
      </c>
      <c r="D25" s="1000"/>
      <c r="E25" s="1000"/>
      <c r="F25" s="1001"/>
      <c r="G25" s="1001"/>
      <c r="H25" s="1001"/>
      <c r="I25" s="1001"/>
      <c r="J25" s="1001"/>
      <c r="K25" s="1001"/>
      <c r="L25" s="1001"/>
      <c r="M25" s="1001"/>
      <c r="N25" s="1001"/>
      <c r="O25" s="1002"/>
      <c r="P25" s="1027">
        <v>0.05</v>
      </c>
      <c r="Q25" s="1028"/>
      <c r="R25" s="1028"/>
      <c r="S25" s="980" t="str">
        <f>IFERROR('6a. Seznam dokazil '!AB285,"")</f>
        <v/>
      </c>
      <c r="T25" s="1030"/>
      <c r="U25" s="1030"/>
      <c r="V25" s="1031"/>
      <c r="W25" s="1031"/>
      <c r="X25" s="1031"/>
      <c r="Y25" s="1031"/>
      <c r="Z25" s="1031"/>
      <c r="AA25" s="1032"/>
      <c r="AB25" s="404"/>
      <c r="AC25" s="406"/>
      <c r="AD25" s="26"/>
      <c r="AE25" s="26"/>
      <c r="AF25" s="26"/>
      <c r="AG25" s="26"/>
      <c r="AH25" s="26"/>
      <c r="AI25" s="26"/>
      <c r="AJ25" s="26"/>
      <c r="AK25" s="24"/>
      <c r="AL25" s="25"/>
    </row>
    <row r="26" spans="1:38" ht="13.7" customHeight="1" x14ac:dyDescent="0.2">
      <c r="A26" s="21"/>
      <c r="B26" s="404"/>
      <c r="C26" s="1003"/>
      <c r="D26" s="1001"/>
      <c r="E26" s="1001"/>
      <c r="F26" s="1001"/>
      <c r="G26" s="1001"/>
      <c r="H26" s="1001"/>
      <c r="I26" s="1001"/>
      <c r="J26" s="1001"/>
      <c r="K26" s="1001"/>
      <c r="L26" s="1001"/>
      <c r="M26" s="1001"/>
      <c r="N26" s="1001"/>
      <c r="O26" s="1002"/>
      <c r="P26" s="1029"/>
      <c r="Q26" s="1028"/>
      <c r="R26" s="1028"/>
      <c r="S26" s="1030"/>
      <c r="T26" s="1030"/>
      <c r="U26" s="1030"/>
      <c r="V26" s="1031"/>
      <c r="W26" s="1031"/>
      <c r="X26" s="1031"/>
      <c r="Y26" s="1031"/>
      <c r="Z26" s="1031"/>
      <c r="AA26" s="1032"/>
      <c r="AB26" s="404"/>
      <c r="AC26" s="407"/>
      <c r="AD26" s="26"/>
      <c r="AE26" s="26"/>
      <c r="AF26" s="26"/>
      <c r="AG26" s="26"/>
      <c r="AH26" s="26"/>
      <c r="AI26" s="26"/>
      <c r="AJ26" s="26"/>
      <c r="AK26" s="24"/>
      <c r="AL26" s="25"/>
    </row>
    <row r="27" spans="1:38" ht="13.7" customHeight="1" x14ac:dyDescent="0.2">
      <c r="A27" s="21"/>
      <c r="B27" s="404"/>
      <c r="C27" s="1010" t="s">
        <v>167</v>
      </c>
      <c r="D27" s="1011"/>
      <c r="E27" s="1011"/>
      <c r="F27" s="1012"/>
      <c r="G27" s="1012"/>
      <c r="H27" s="1012"/>
      <c r="I27" s="1012"/>
      <c r="J27" s="1012"/>
      <c r="K27" s="1012"/>
      <c r="L27" s="1012"/>
      <c r="M27" s="1012"/>
      <c r="N27" s="1012"/>
      <c r="O27" s="1013"/>
      <c r="P27" s="1021">
        <v>0.85</v>
      </c>
      <c r="Q27" s="1022"/>
      <c r="R27" s="1022"/>
      <c r="S27" s="1004" t="str">
        <f>IFERROR('6a. Seznam dokazil '!AD285,"")</f>
        <v/>
      </c>
      <c r="T27" s="1025"/>
      <c r="U27" s="1025"/>
      <c r="V27" s="1025"/>
      <c r="W27" s="1025"/>
      <c r="X27" s="1025"/>
      <c r="Y27" s="1025"/>
      <c r="Z27" s="1025"/>
      <c r="AA27" s="1026"/>
      <c r="AB27" s="404"/>
      <c r="AC27" s="404"/>
      <c r="AD27" s="49"/>
      <c r="AE27" s="49"/>
      <c r="AF27" s="49"/>
      <c r="AG27" s="49"/>
      <c r="AH27" s="49"/>
      <c r="AI27" s="49"/>
      <c r="AJ27" s="49"/>
      <c r="AK27" s="49"/>
    </row>
    <row r="28" spans="1:38" ht="6.75" customHeight="1" x14ac:dyDescent="0.2">
      <c r="A28" s="21"/>
      <c r="B28" s="404"/>
      <c r="C28" s="1014"/>
      <c r="D28" s="1012"/>
      <c r="E28" s="1012"/>
      <c r="F28" s="1012"/>
      <c r="G28" s="1012"/>
      <c r="H28" s="1012"/>
      <c r="I28" s="1012"/>
      <c r="J28" s="1012"/>
      <c r="K28" s="1012"/>
      <c r="L28" s="1012"/>
      <c r="M28" s="1012"/>
      <c r="N28" s="1012"/>
      <c r="O28" s="1013"/>
      <c r="P28" s="1021"/>
      <c r="Q28" s="1022"/>
      <c r="R28" s="1022"/>
      <c r="S28" s="1025"/>
      <c r="T28" s="1025"/>
      <c r="U28" s="1025"/>
      <c r="V28" s="1025"/>
      <c r="W28" s="1025"/>
      <c r="X28" s="1025"/>
      <c r="Y28" s="1025"/>
      <c r="Z28" s="1025"/>
      <c r="AA28" s="1026"/>
      <c r="AB28" s="404"/>
      <c r="AC28" s="404"/>
      <c r="AD28" s="49"/>
      <c r="AE28" s="49"/>
      <c r="AF28" s="49"/>
      <c r="AG28" s="49"/>
      <c r="AH28" s="49"/>
      <c r="AI28" s="49"/>
      <c r="AJ28" s="49"/>
      <c r="AK28" s="49"/>
    </row>
    <row r="29" spans="1:38" ht="13.7" customHeight="1" x14ac:dyDescent="0.2">
      <c r="A29" s="21"/>
      <c r="B29" s="404"/>
      <c r="C29" s="1015" t="s">
        <v>168</v>
      </c>
      <c r="D29" s="1016"/>
      <c r="E29" s="1016"/>
      <c r="F29" s="1016"/>
      <c r="G29" s="1016"/>
      <c r="H29" s="1016"/>
      <c r="I29" s="1016"/>
      <c r="J29" s="1016"/>
      <c r="K29" s="1016"/>
      <c r="L29" s="1016"/>
      <c r="M29" s="1016"/>
      <c r="N29" s="1016"/>
      <c r="O29" s="1017"/>
      <c r="P29" s="1021">
        <v>0.15</v>
      </c>
      <c r="Q29" s="1022"/>
      <c r="R29" s="1022"/>
      <c r="S29" s="1004" t="str">
        <f>IFERROR('6a. Seznam dokazil '!AD286,"")</f>
        <v/>
      </c>
      <c r="T29" s="1004"/>
      <c r="U29" s="1004"/>
      <c r="V29" s="1005"/>
      <c r="W29" s="1005"/>
      <c r="X29" s="1005"/>
      <c r="Y29" s="1005"/>
      <c r="Z29" s="1005"/>
      <c r="AA29" s="1006"/>
      <c r="AB29" s="404"/>
      <c r="AC29" s="404"/>
      <c r="AD29" s="49"/>
      <c r="AE29" s="49"/>
      <c r="AF29" s="49"/>
      <c r="AG29" s="49"/>
      <c r="AH29" s="49"/>
      <c r="AI29" s="49"/>
      <c r="AJ29" s="49"/>
      <c r="AK29" s="49"/>
    </row>
    <row r="30" spans="1:38" ht="8.25" customHeight="1" thickBot="1" x14ac:dyDescent="0.25">
      <c r="A30" s="21"/>
      <c r="B30" s="404"/>
      <c r="C30" s="1018"/>
      <c r="D30" s="1019"/>
      <c r="E30" s="1019"/>
      <c r="F30" s="1019"/>
      <c r="G30" s="1019"/>
      <c r="H30" s="1019"/>
      <c r="I30" s="1019"/>
      <c r="J30" s="1019"/>
      <c r="K30" s="1019"/>
      <c r="L30" s="1019"/>
      <c r="M30" s="1019"/>
      <c r="N30" s="1019"/>
      <c r="O30" s="1020"/>
      <c r="P30" s="1023"/>
      <c r="Q30" s="1024"/>
      <c r="R30" s="1024"/>
      <c r="S30" s="1007"/>
      <c r="T30" s="1007"/>
      <c r="U30" s="1007"/>
      <c r="V30" s="1008"/>
      <c r="W30" s="1008"/>
      <c r="X30" s="1008"/>
      <c r="Y30" s="1008"/>
      <c r="Z30" s="1008"/>
      <c r="AA30" s="1009"/>
      <c r="AB30" s="404"/>
      <c r="AC30" s="404"/>
      <c r="AD30" s="49"/>
      <c r="AE30" s="49"/>
      <c r="AF30" s="49"/>
      <c r="AG30" s="49"/>
      <c r="AH30" s="49"/>
      <c r="AI30" s="49"/>
      <c r="AJ30" s="49"/>
      <c r="AK30" s="49"/>
    </row>
    <row r="31" spans="1:38" ht="13.7" customHeight="1" x14ac:dyDescent="0.2">
      <c r="A31" s="21"/>
      <c r="B31" s="404"/>
      <c r="C31" s="983" t="s">
        <v>166</v>
      </c>
      <c r="D31" s="994"/>
      <c r="E31" s="994"/>
      <c r="F31" s="995"/>
      <c r="G31" s="995"/>
      <c r="H31" s="995"/>
      <c r="I31" s="995"/>
      <c r="J31" s="995"/>
      <c r="K31" s="995"/>
      <c r="L31" s="995"/>
      <c r="M31" s="995"/>
      <c r="N31" s="995"/>
      <c r="O31" s="996"/>
      <c r="P31" s="1041" t="str">
        <f>IFERROR('6a. Seznam dokazil '!AB287,"")</f>
        <v/>
      </c>
      <c r="Q31" s="1042"/>
      <c r="R31" s="1042"/>
      <c r="S31" s="1042"/>
      <c r="T31" s="1042"/>
      <c r="U31" s="1042"/>
      <c r="V31" s="1042"/>
      <c r="W31" s="1042"/>
      <c r="X31" s="1042"/>
      <c r="Y31" s="1042"/>
      <c r="Z31" s="1042"/>
      <c r="AA31" s="1043"/>
      <c r="AB31" s="404"/>
      <c r="AC31" s="404"/>
      <c r="AD31" s="49"/>
      <c r="AE31" s="49"/>
      <c r="AF31" s="49"/>
      <c r="AG31" s="49"/>
      <c r="AH31" s="49"/>
      <c r="AI31" s="49"/>
      <c r="AJ31" s="49"/>
      <c r="AK31" s="49"/>
    </row>
    <row r="32" spans="1:38" ht="13.7" customHeight="1" thickBot="1" x14ac:dyDescent="0.25">
      <c r="A32" s="21"/>
      <c r="B32" s="404"/>
      <c r="C32" s="997"/>
      <c r="D32" s="998"/>
      <c r="E32" s="998"/>
      <c r="F32" s="998"/>
      <c r="G32" s="998"/>
      <c r="H32" s="998"/>
      <c r="I32" s="998"/>
      <c r="J32" s="998"/>
      <c r="K32" s="998"/>
      <c r="L32" s="998"/>
      <c r="M32" s="998"/>
      <c r="N32" s="998"/>
      <c r="O32" s="999"/>
      <c r="P32" s="1044"/>
      <c r="Q32" s="1045"/>
      <c r="R32" s="1045"/>
      <c r="S32" s="1045"/>
      <c r="T32" s="1045"/>
      <c r="U32" s="1045"/>
      <c r="V32" s="1045"/>
      <c r="W32" s="1045"/>
      <c r="X32" s="1045"/>
      <c r="Y32" s="1045"/>
      <c r="Z32" s="1045"/>
      <c r="AA32" s="1046"/>
      <c r="AB32" s="404"/>
      <c r="AC32" s="404"/>
      <c r="AD32" s="49"/>
      <c r="AE32" s="49"/>
      <c r="AF32" s="49"/>
      <c r="AG32" s="49"/>
      <c r="AH32" s="49"/>
      <c r="AI32" s="49"/>
      <c r="AJ32" s="49"/>
      <c r="AK32" s="49"/>
    </row>
    <row r="33" spans="1:37" ht="31.7" customHeight="1" thickBot="1" x14ac:dyDescent="0.25">
      <c r="A33" s="21"/>
      <c r="B33" s="404"/>
      <c r="C33" s="408" t="s">
        <v>433</v>
      </c>
      <c r="D33" s="408"/>
      <c r="E33" s="405"/>
      <c r="F33" s="405"/>
      <c r="G33" s="405"/>
      <c r="H33" s="405"/>
      <c r="I33" s="405"/>
      <c r="J33" s="405"/>
      <c r="K33" s="405"/>
      <c r="L33" s="405"/>
      <c r="M33" s="405"/>
      <c r="N33" s="405"/>
      <c r="O33" s="405"/>
      <c r="P33" s="981" t="str">
        <f>+P16</f>
        <v>Delež</v>
      </c>
      <c r="Q33" s="982"/>
      <c r="R33" s="982"/>
      <c r="S33" s="405"/>
      <c r="T33" s="405"/>
      <c r="U33" s="405"/>
      <c r="V33" s="405"/>
      <c r="W33" s="405"/>
      <c r="X33" s="405"/>
      <c r="Y33" s="405"/>
      <c r="Z33" s="405"/>
      <c r="AA33" s="405"/>
      <c r="AB33" s="404"/>
      <c r="AC33" s="405"/>
      <c r="AD33" s="49"/>
      <c r="AE33" s="49"/>
      <c r="AF33" s="49"/>
      <c r="AG33" s="49"/>
      <c r="AH33" s="49"/>
      <c r="AI33" s="49"/>
      <c r="AJ33" s="49"/>
      <c r="AK33" s="49"/>
    </row>
    <row r="34" spans="1:37" ht="13.7" customHeight="1" x14ac:dyDescent="0.2">
      <c r="A34" s="23"/>
      <c r="B34" s="404"/>
      <c r="C34" s="983" t="s">
        <v>443</v>
      </c>
      <c r="D34" s="994"/>
      <c r="E34" s="994"/>
      <c r="F34" s="995"/>
      <c r="G34" s="995"/>
      <c r="H34" s="995"/>
      <c r="I34" s="995"/>
      <c r="J34" s="995"/>
      <c r="K34" s="995"/>
      <c r="L34" s="995"/>
      <c r="M34" s="995"/>
      <c r="N34" s="995"/>
      <c r="O34" s="996"/>
      <c r="P34" s="1041" t="str">
        <f>IFERROR(IT_Nepovratna_sredstva_za_izplačilo,"")</f>
        <v/>
      </c>
      <c r="Q34" s="1042"/>
      <c r="R34" s="1042"/>
      <c r="S34" s="1042"/>
      <c r="T34" s="1042"/>
      <c r="U34" s="1042"/>
      <c r="V34" s="1042"/>
      <c r="W34" s="1042"/>
      <c r="X34" s="1042"/>
      <c r="Y34" s="1042"/>
      <c r="Z34" s="1042"/>
      <c r="AA34" s="1043"/>
      <c r="AB34" s="404"/>
      <c r="AC34" s="404"/>
      <c r="AD34" s="49"/>
      <c r="AE34" s="49"/>
      <c r="AF34" s="49"/>
      <c r="AG34" s="49"/>
      <c r="AH34" s="49"/>
      <c r="AI34" s="49"/>
      <c r="AJ34" s="49"/>
      <c r="AK34" s="49"/>
    </row>
    <row r="35" spans="1:37" ht="13.5" customHeight="1" thickBot="1" x14ac:dyDescent="0.25">
      <c r="A35" s="23"/>
      <c r="B35" s="404"/>
      <c r="C35" s="997"/>
      <c r="D35" s="998"/>
      <c r="E35" s="998"/>
      <c r="F35" s="998"/>
      <c r="G35" s="998"/>
      <c r="H35" s="998"/>
      <c r="I35" s="998"/>
      <c r="J35" s="998"/>
      <c r="K35" s="998"/>
      <c r="L35" s="998"/>
      <c r="M35" s="998"/>
      <c r="N35" s="998"/>
      <c r="O35" s="999"/>
      <c r="P35" s="1044"/>
      <c r="Q35" s="1045"/>
      <c r="R35" s="1045"/>
      <c r="S35" s="1045"/>
      <c r="T35" s="1045"/>
      <c r="U35" s="1045"/>
      <c r="V35" s="1045"/>
      <c r="W35" s="1045"/>
      <c r="X35" s="1045"/>
      <c r="Y35" s="1045"/>
      <c r="Z35" s="1045"/>
      <c r="AA35" s="1046"/>
      <c r="AB35" s="404"/>
      <c r="AC35" s="404"/>
      <c r="AD35" s="49"/>
      <c r="AE35" s="49"/>
      <c r="AF35" s="49"/>
      <c r="AG35" s="49"/>
      <c r="AH35" s="49"/>
      <c r="AI35" s="49"/>
      <c r="AJ35" s="49"/>
      <c r="AK35" s="49"/>
    </row>
    <row r="36" spans="1:37" x14ac:dyDescent="0.2">
      <c r="A36" s="23"/>
      <c r="B36" s="404"/>
      <c r="C36" s="1010" t="s">
        <v>455</v>
      </c>
      <c r="D36" s="1011"/>
      <c r="E36" s="1011"/>
      <c r="F36" s="1012"/>
      <c r="G36" s="1012"/>
      <c r="H36" s="1012"/>
      <c r="I36" s="1012"/>
      <c r="J36" s="1012"/>
      <c r="K36" s="1012"/>
      <c r="L36" s="1012"/>
      <c r="M36" s="1012"/>
      <c r="N36" s="1012"/>
      <c r="O36" s="1013"/>
      <c r="P36" s="1021">
        <v>0.85</v>
      </c>
      <c r="Q36" s="1022"/>
      <c r="R36" s="1022"/>
      <c r="S36" s="1004" t="str">
        <f>IFERROR(IT_NEPOVRATNA,"")</f>
        <v/>
      </c>
      <c r="T36" s="1004"/>
      <c r="U36" s="1004"/>
      <c r="V36" s="1005"/>
      <c r="W36" s="1005"/>
      <c r="X36" s="1005"/>
      <c r="Y36" s="1005"/>
      <c r="Z36" s="1005"/>
      <c r="AA36" s="1006"/>
      <c r="AB36" s="404"/>
      <c r="AC36" s="404"/>
      <c r="AD36" s="49"/>
      <c r="AE36" s="49"/>
      <c r="AF36" s="49"/>
      <c r="AG36" s="49"/>
      <c r="AH36" s="49"/>
      <c r="AI36" s="49"/>
      <c r="AJ36" s="49"/>
      <c r="AK36" s="49"/>
    </row>
    <row r="37" spans="1:37" ht="14.25" thickBot="1" x14ac:dyDescent="0.25">
      <c r="A37" s="23"/>
      <c r="B37" s="404"/>
      <c r="C37" s="1033"/>
      <c r="D37" s="1034"/>
      <c r="E37" s="1034"/>
      <c r="F37" s="1034"/>
      <c r="G37" s="1034"/>
      <c r="H37" s="1034"/>
      <c r="I37" s="1034"/>
      <c r="J37" s="1034"/>
      <c r="K37" s="1034"/>
      <c r="L37" s="1034"/>
      <c r="M37" s="1034"/>
      <c r="N37" s="1034"/>
      <c r="O37" s="1035"/>
      <c r="P37" s="1036"/>
      <c r="Q37" s="1037"/>
      <c r="R37" s="1037"/>
      <c r="S37" s="1038"/>
      <c r="T37" s="1038"/>
      <c r="U37" s="1038"/>
      <c r="V37" s="1039"/>
      <c r="W37" s="1039"/>
      <c r="X37" s="1039"/>
      <c r="Y37" s="1039"/>
      <c r="Z37" s="1039"/>
      <c r="AA37" s="1040"/>
      <c r="AB37" s="404"/>
      <c r="AC37" s="404"/>
      <c r="AD37" s="49"/>
      <c r="AE37" s="49"/>
      <c r="AF37" s="49"/>
      <c r="AG37" s="49"/>
      <c r="AH37" s="49"/>
      <c r="AI37" s="49"/>
      <c r="AJ37" s="49"/>
      <c r="AK37" s="49"/>
    </row>
    <row r="38" spans="1:37" x14ac:dyDescent="0.2">
      <c r="A38" s="23"/>
      <c r="B38" s="404"/>
      <c r="C38" s="1010" t="s">
        <v>456</v>
      </c>
      <c r="D38" s="1011"/>
      <c r="E38" s="1011"/>
      <c r="F38" s="1012"/>
      <c r="G38" s="1012"/>
      <c r="H38" s="1012"/>
      <c r="I38" s="1012"/>
      <c r="J38" s="1012"/>
      <c r="K38" s="1012"/>
      <c r="L38" s="1012"/>
      <c r="M38" s="1012"/>
      <c r="N38" s="1012"/>
      <c r="O38" s="1013"/>
      <c r="P38" s="1021">
        <v>0.15</v>
      </c>
      <c r="Q38" s="1022"/>
      <c r="R38" s="1022"/>
      <c r="S38" s="1004" t="str">
        <f>IFERROR(IT_NAC,"")</f>
        <v/>
      </c>
      <c r="T38" s="1004"/>
      <c r="U38" s="1004"/>
      <c r="V38" s="1005"/>
      <c r="W38" s="1005"/>
      <c r="X38" s="1005"/>
      <c r="Y38" s="1005"/>
      <c r="Z38" s="1005"/>
      <c r="AA38" s="1006"/>
      <c r="AB38" s="404"/>
      <c r="AC38" s="404"/>
      <c r="AD38" s="49"/>
      <c r="AE38" s="49"/>
      <c r="AF38" s="49"/>
      <c r="AG38" s="49"/>
      <c r="AH38" s="49"/>
      <c r="AI38" s="49"/>
      <c r="AJ38" s="49"/>
      <c r="AK38" s="49"/>
    </row>
    <row r="39" spans="1:37" ht="14.25" thickBot="1" x14ac:dyDescent="0.25">
      <c r="A39" s="23"/>
      <c r="B39" s="404"/>
      <c r="C39" s="1033"/>
      <c r="D39" s="1034"/>
      <c r="E39" s="1034"/>
      <c r="F39" s="1034"/>
      <c r="G39" s="1034"/>
      <c r="H39" s="1034"/>
      <c r="I39" s="1034"/>
      <c r="J39" s="1034"/>
      <c r="K39" s="1034"/>
      <c r="L39" s="1034"/>
      <c r="M39" s="1034"/>
      <c r="N39" s="1034"/>
      <c r="O39" s="1035"/>
      <c r="P39" s="1036"/>
      <c r="Q39" s="1037"/>
      <c r="R39" s="1037"/>
      <c r="S39" s="1038"/>
      <c r="T39" s="1038"/>
      <c r="U39" s="1038"/>
      <c r="V39" s="1039"/>
      <c r="W39" s="1039"/>
      <c r="X39" s="1039"/>
      <c r="Y39" s="1039"/>
      <c r="Z39" s="1039"/>
      <c r="AA39" s="1040"/>
      <c r="AB39" s="404"/>
      <c r="AC39" s="404"/>
      <c r="AD39" s="49"/>
      <c r="AE39" s="49"/>
      <c r="AF39" s="49"/>
      <c r="AG39" s="49"/>
      <c r="AH39" s="49"/>
      <c r="AI39" s="49"/>
      <c r="AJ39" s="49"/>
      <c r="AK39" s="49"/>
    </row>
    <row r="40" spans="1:37" ht="14.25" thickBot="1" x14ac:dyDescent="0.25">
      <c r="A40" s="23"/>
      <c r="B40" s="404"/>
      <c r="C40" s="404"/>
      <c r="D40" s="404"/>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9"/>
      <c r="AE40" s="49"/>
      <c r="AF40" s="49"/>
      <c r="AG40" s="49"/>
      <c r="AH40" s="49"/>
      <c r="AI40" s="49"/>
      <c r="AJ40" s="49"/>
      <c r="AK40" s="49"/>
    </row>
    <row r="41" spans="1:37" x14ac:dyDescent="0.2">
      <c r="A41" s="23"/>
      <c r="B41" s="404"/>
      <c r="C41" s="983" t="s">
        <v>444</v>
      </c>
      <c r="D41" s="994"/>
      <c r="E41" s="994"/>
      <c r="F41" s="995"/>
      <c r="G41" s="995"/>
      <c r="H41" s="995"/>
      <c r="I41" s="995"/>
      <c r="J41" s="995"/>
      <c r="K41" s="995"/>
      <c r="L41" s="995"/>
      <c r="M41" s="995"/>
      <c r="N41" s="995"/>
      <c r="O41" s="996"/>
      <c r="P41" s="1041" t="str">
        <f>IFERROR(TT_Nepovratna_sredstva_za_izplačilo,"")</f>
        <v/>
      </c>
      <c r="Q41" s="1042"/>
      <c r="R41" s="1042"/>
      <c r="S41" s="1042"/>
      <c r="T41" s="1042"/>
      <c r="U41" s="1042"/>
      <c r="V41" s="1042"/>
      <c r="W41" s="1042"/>
      <c r="X41" s="1042"/>
      <c r="Y41" s="1042"/>
      <c r="Z41" s="1042"/>
      <c r="AA41" s="1043"/>
      <c r="AB41" s="404"/>
      <c r="AC41" s="404"/>
      <c r="AD41" s="49"/>
      <c r="AE41" s="49"/>
      <c r="AF41" s="49"/>
      <c r="AG41" s="49"/>
      <c r="AH41" s="49"/>
      <c r="AI41" s="49"/>
      <c r="AJ41" s="49"/>
      <c r="AK41" s="49"/>
    </row>
    <row r="42" spans="1:37" ht="14.25" thickBot="1" x14ac:dyDescent="0.25">
      <c r="A42" s="23"/>
      <c r="B42" s="404"/>
      <c r="C42" s="997"/>
      <c r="D42" s="998"/>
      <c r="E42" s="998"/>
      <c r="F42" s="998"/>
      <c r="G42" s="998"/>
      <c r="H42" s="998"/>
      <c r="I42" s="998"/>
      <c r="J42" s="998"/>
      <c r="K42" s="998"/>
      <c r="L42" s="998"/>
      <c r="M42" s="998"/>
      <c r="N42" s="998"/>
      <c r="O42" s="999"/>
      <c r="P42" s="1044"/>
      <c r="Q42" s="1045"/>
      <c r="R42" s="1045"/>
      <c r="S42" s="1045"/>
      <c r="T42" s="1045"/>
      <c r="U42" s="1045"/>
      <c r="V42" s="1045"/>
      <c r="W42" s="1045"/>
      <c r="X42" s="1045"/>
      <c r="Y42" s="1045"/>
      <c r="Z42" s="1045"/>
      <c r="AA42" s="1046"/>
      <c r="AB42" s="404"/>
      <c r="AC42" s="404"/>
      <c r="AD42" s="49"/>
      <c r="AE42" s="49"/>
      <c r="AF42" s="49"/>
      <c r="AG42" s="49"/>
      <c r="AH42" s="49"/>
      <c r="AI42" s="49"/>
      <c r="AJ42" s="49"/>
      <c r="AK42" s="49"/>
    </row>
    <row r="43" spans="1:37" x14ac:dyDescent="0.2">
      <c r="A43" s="23"/>
      <c r="B43" s="404"/>
      <c r="C43" s="1010" t="s">
        <v>457</v>
      </c>
      <c r="D43" s="1011"/>
      <c r="E43" s="1011"/>
      <c r="F43" s="1012"/>
      <c r="G43" s="1012"/>
      <c r="H43" s="1012"/>
      <c r="I43" s="1012"/>
      <c r="J43" s="1012"/>
      <c r="K43" s="1012"/>
      <c r="L43" s="1012"/>
      <c r="M43" s="1012"/>
      <c r="N43" s="1012"/>
      <c r="O43" s="1013"/>
      <c r="P43" s="1021">
        <v>0.85</v>
      </c>
      <c r="Q43" s="1022"/>
      <c r="R43" s="1022"/>
      <c r="S43" s="1004" t="str">
        <f>IFERROR(TT_NEPOVRATNA,"")</f>
        <v/>
      </c>
      <c r="T43" s="1004"/>
      <c r="U43" s="1004"/>
      <c r="V43" s="1005"/>
      <c r="W43" s="1005"/>
      <c r="X43" s="1005"/>
      <c r="Y43" s="1005"/>
      <c r="Z43" s="1005"/>
      <c r="AA43" s="1006"/>
      <c r="AB43" s="404"/>
      <c r="AC43" s="404"/>
      <c r="AD43" s="49"/>
      <c r="AE43" s="49"/>
      <c r="AF43" s="49"/>
      <c r="AG43" s="49"/>
      <c r="AH43" s="49"/>
      <c r="AI43" s="49"/>
      <c r="AJ43" s="49"/>
      <c r="AK43" s="49"/>
    </row>
    <row r="44" spans="1:37" ht="14.25" thickBot="1" x14ac:dyDescent="0.25">
      <c r="A44" s="23"/>
      <c r="B44" s="404"/>
      <c r="C44" s="1033"/>
      <c r="D44" s="1034"/>
      <c r="E44" s="1034"/>
      <c r="F44" s="1034"/>
      <c r="G44" s="1034"/>
      <c r="H44" s="1034"/>
      <c r="I44" s="1034"/>
      <c r="J44" s="1034"/>
      <c r="K44" s="1034"/>
      <c r="L44" s="1034"/>
      <c r="M44" s="1034"/>
      <c r="N44" s="1034"/>
      <c r="O44" s="1035"/>
      <c r="P44" s="1036"/>
      <c r="Q44" s="1037"/>
      <c r="R44" s="1037"/>
      <c r="S44" s="1038"/>
      <c r="T44" s="1038"/>
      <c r="U44" s="1038"/>
      <c r="V44" s="1039"/>
      <c r="W44" s="1039"/>
      <c r="X44" s="1039"/>
      <c r="Y44" s="1039"/>
      <c r="Z44" s="1039"/>
      <c r="AA44" s="1040"/>
      <c r="AB44" s="404"/>
      <c r="AC44" s="404"/>
      <c r="AD44" s="49"/>
      <c r="AE44" s="49"/>
      <c r="AF44" s="49"/>
      <c r="AG44" s="49"/>
      <c r="AH44" s="49"/>
      <c r="AI44" s="49"/>
      <c r="AJ44" s="49"/>
      <c r="AK44" s="49"/>
    </row>
    <row r="45" spans="1:37" x14ac:dyDescent="0.2">
      <c r="A45" s="23"/>
      <c r="B45" s="404"/>
      <c r="C45" s="1010" t="s">
        <v>442</v>
      </c>
      <c r="D45" s="1011"/>
      <c r="E45" s="1011"/>
      <c r="F45" s="1012"/>
      <c r="G45" s="1012"/>
      <c r="H45" s="1012"/>
      <c r="I45" s="1012"/>
      <c r="J45" s="1012"/>
      <c r="K45" s="1012"/>
      <c r="L45" s="1012"/>
      <c r="M45" s="1012"/>
      <c r="N45" s="1012"/>
      <c r="O45" s="1013"/>
      <c r="P45" s="1021">
        <v>0.15</v>
      </c>
      <c r="Q45" s="1022"/>
      <c r="R45" s="1022"/>
      <c r="S45" s="1004" t="str">
        <f>IFERROR(TT_NAC,"")</f>
        <v/>
      </c>
      <c r="T45" s="1004"/>
      <c r="U45" s="1004"/>
      <c r="V45" s="1005"/>
      <c r="W45" s="1005"/>
      <c r="X45" s="1005"/>
      <c r="Y45" s="1005"/>
      <c r="Z45" s="1005"/>
      <c r="AA45" s="1006"/>
      <c r="AB45" s="404"/>
      <c r="AC45" s="404"/>
      <c r="AD45" s="49"/>
      <c r="AE45" s="49"/>
      <c r="AF45" s="49"/>
      <c r="AG45" s="49"/>
      <c r="AH45" s="49"/>
      <c r="AI45" s="49"/>
      <c r="AJ45" s="49"/>
      <c r="AK45" s="49"/>
    </row>
    <row r="46" spans="1:37" ht="14.25" thickBot="1" x14ac:dyDescent="0.25">
      <c r="A46" s="23"/>
      <c r="B46" s="404"/>
      <c r="C46" s="1033"/>
      <c r="D46" s="1034"/>
      <c r="E46" s="1034"/>
      <c r="F46" s="1034"/>
      <c r="G46" s="1034"/>
      <c r="H46" s="1034"/>
      <c r="I46" s="1034"/>
      <c r="J46" s="1034"/>
      <c r="K46" s="1034"/>
      <c r="L46" s="1034"/>
      <c r="M46" s="1034"/>
      <c r="N46" s="1034"/>
      <c r="O46" s="1035"/>
      <c r="P46" s="1036"/>
      <c r="Q46" s="1037"/>
      <c r="R46" s="1037"/>
      <c r="S46" s="1038"/>
      <c r="T46" s="1038"/>
      <c r="U46" s="1038"/>
      <c r="V46" s="1039"/>
      <c r="W46" s="1039"/>
      <c r="X46" s="1039"/>
      <c r="Y46" s="1039"/>
      <c r="Z46" s="1039"/>
      <c r="AA46" s="1040"/>
      <c r="AB46" s="404"/>
      <c r="AC46" s="404"/>
      <c r="AD46" s="49"/>
      <c r="AE46" s="49"/>
      <c r="AF46" s="49"/>
      <c r="AG46" s="49"/>
      <c r="AH46" s="49"/>
      <c r="AI46" s="49"/>
      <c r="AJ46" s="49"/>
      <c r="AK46" s="49"/>
    </row>
    <row r="47" spans="1:37" x14ac:dyDescent="0.2">
      <c r="A47" s="23"/>
      <c r="B47" s="404"/>
      <c r="C47" s="404"/>
      <c r="D47" s="404"/>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row>
    <row r="48" spans="1:37" x14ac:dyDescent="0.2">
      <c r="A48" s="23"/>
      <c r="B48" s="404"/>
      <c r="C48" s="404"/>
      <c r="D48" s="404"/>
      <c r="E48" s="404"/>
      <c r="F48" s="404"/>
      <c r="G48" s="404"/>
      <c r="H48" s="404"/>
      <c r="I48" s="404"/>
      <c r="J48" s="404"/>
      <c r="K48" s="404"/>
      <c r="L48" s="404"/>
      <c r="M48" s="404"/>
      <c r="N48" s="404"/>
      <c r="O48" s="404"/>
      <c r="P48" s="404"/>
      <c r="Q48" s="404"/>
      <c r="R48" s="404"/>
      <c r="S48" s="404"/>
      <c r="T48" s="404"/>
      <c r="U48" s="404"/>
      <c r="V48" s="404"/>
      <c r="W48" s="404"/>
      <c r="X48" s="404"/>
      <c r="Y48" s="404"/>
      <c r="Z48" s="404"/>
      <c r="AA48" s="404"/>
      <c r="AB48" s="404"/>
      <c r="AC48" s="404"/>
    </row>
    <row r="49" spans="1:29" x14ac:dyDescent="0.2">
      <c r="A49" s="23"/>
      <c r="B49" s="404"/>
      <c r="C49" s="404"/>
      <c r="D49" s="404"/>
      <c r="E49" s="404"/>
      <c r="F49" s="404"/>
      <c r="G49" s="404"/>
      <c r="H49" s="404"/>
      <c r="I49" s="404"/>
      <c r="J49" s="404"/>
      <c r="K49" s="404"/>
      <c r="L49" s="404"/>
      <c r="M49" s="404"/>
      <c r="N49" s="404"/>
      <c r="O49" s="404"/>
      <c r="P49" s="404"/>
      <c r="Q49" s="404"/>
      <c r="R49" s="404"/>
      <c r="S49" s="404"/>
      <c r="T49" s="404"/>
      <c r="U49" s="404"/>
      <c r="V49" s="404"/>
      <c r="W49" s="404"/>
      <c r="X49" s="404"/>
      <c r="Y49" s="404"/>
      <c r="Z49" s="404"/>
      <c r="AA49" s="404"/>
      <c r="AB49" s="404"/>
      <c r="AC49" s="404"/>
    </row>
    <row r="50" spans="1:29" x14ac:dyDescent="0.2">
      <c r="A50" s="23"/>
      <c r="B50" s="404"/>
      <c r="C50" s="404"/>
      <c r="D50" s="404"/>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row>
  </sheetData>
  <sheetProtection password="CDC4" sheet="1" objects="1" scenarios="1"/>
  <mergeCells count="53">
    <mergeCell ref="C36:O37"/>
    <mergeCell ref="P36:R37"/>
    <mergeCell ref="S36:AA37"/>
    <mergeCell ref="C43:O44"/>
    <mergeCell ref="P43:R44"/>
    <mergeCell ref="S43:AA44"/>
    <mergeCell ref="C45:O46"/>
    <mergeCell ref="P45:R46"/>
    <mergeCell ref="S45:AA46"/>
    <mergeCell ref="C41:O42"/>
    <mergeCell ref="P41:AA42"/>
    <mergeCell ref="P33:R33"/>
    <mergeCell ref="C38:O39"/>
    <mergeCell ref="P38:R39"/>
    <mergeCell ref="S38:AA39"/>
    <mergeCell ref="C19:O20"/>
    <mergeCell ref="P19:R20"/>
    <mergeCell ref="S19:AA20"/>
    <mergeCell ref="C21:O22"/>
    <mergeCell ref="P21:R22"/>
    <mergeCell ref="S21:AA22"/>
    <mergeCell ref="C34:O35"/>
    <mergeCell ref="P34:AA35"/>
    <mergeCell ref="S23:AA24"/>
    <mergeCell ref="P23:R24"/>
    <mergeCell ref="C23:O24"/>
    <mergeCell ref="P31:AA32"/>
    <mergeCell ref="C31:O32"/>
    <mergeCell ref="C25:O26"/>
    <mergeCell ref="S29:AA30"/>
    <mergeCell ref="C27:O28"/>
    <mergeCell ref="C29:O30"/>
    <mergeCell ref="P29:R30"/>
    <mergeCell ref="P27:R28"/>
    <mergeCell ref="S27:AA28"/>
    <mergeCell ref="P25:R26"/>
    <mergeCell ref="S25:AA26"/>
    <mergeCell ref="S17:AA18"/>
    <mergeCell ref="C10:Z10"/>
    <mergeCell ref="C13:O13"/>
    <mergeCell ref="P13:AA13"/>
    <mergeCell ref="P16:R16"/>
    <mergeCell ref="C15:O15"/>
    <mergeCell ref="P15:AA15"/>
    <mergeCell ref="C17:O18"/>
    <mergeCell ref="P17:R18"/>
    <mergeCell ref="C14:O14"/>
    <mergeCell ref="P14:AA14"/>
    <mergeCell ref="D6:AB6"/>
    <mergeCell ref="D7:AB7"/>
    <mergeCell ref="D8:AB8"/>
    <mergeCell ref="C11:AA11"/>
    <mergeCell ref="R1:AB5"/>
  </mergeCells>
  <pageMargins left="0.7" right="0.7" top="0.75" bottom="0.75" header="0.3" footer="0.3"/>
  <pageSetup paperSize="9" scale="67" fitToHeight="0" orientation="portrait" r:id="rId1"/>
  <headerFooter>
    <oddHeader xml:space="preserve">&amp;LProgram Norveškega finančnega mehanizma 2009-2014 in Program Finančnega mehanizma EGP 2009-2014
Vmesno poročilo projekta </oddHeader>
    <oddFooter>&amp;LFinanciranje &amp;R&amp;D</oddFooter>
  </headerFooter>
  <colBreaks count="1" manualBreakCount="1">
    <brk id="29" max="43"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0"/>
    <pageSetUpPr fitToPage="1"/>
  </sheetPr>
  <dimension ref="A1:EO413"/>
  <sheetViews>
    <sheetView topLeftCell="A290" zoomScaleNormal="100" workbookViewId="0">
      <pane xSplit="2" topLeftCell="Z1" activePane="topRight" state="frozen"/>
      <selection activeCell="A49" sqref="A49"/>
      <selection pane="topRight" activeCell="AB304" sqref="AB304"/>
    </sheetView>
  </sheetViews>
  <sheetFormatPr defaultColWidth="9.140625" defaultRowHeight="25.5" x14ac:dyDescent="0.35"/>
  <cols>
    <col min="1" max="1" width="3.5703125" style="51" customWidth="1"/>
    <col min="2" max="2" width="5.7109375" style="332" customWidth="1"/>
    <col min="3" max="3" width="9.140625" style="281" customWidth="1"/>
    <col min="4" max="4" width="22.42578125" style="51" customWidth="1"/>
    <col min="5" max="6" width="15.7109375" style="51" customWidth="1"/>
    <col min="7" max="7" width="19" style="51" customWidth="1"/>
    <col min="8" max="12" width="15.7109375" style="51" customWidth="1"/>
    <col min="13" max="13" width="23.28515625" style="52" customWidth="1"/>
    <col min="14" max="14" width="9.140625" style="51" customWidth="1"/>
    <col min="15" max="15" width="22.42578125" style="51" customWidth="1"/>
    <col min="16" max="24" width="15.7109375" style="51" customWidth="1"/>
    <col min="25" max="25" width="12.42578125" style="51" customWidth="1"/>
    <col min="26" max="26" width="9.42578125" style="53" customWidth="1"/>
    <col min="27" max="27" width="22.42578125" style="51" customWidth="1"/>
    <col min="28" max="28" width="17.28515625" style="51" customWidth="1"/>
    <col min="29" max="29" width="17.5703125" style="51" customWidth="1"/>
    <col min="30" max="30" width="16.85546875" style="51" customWidth="1"/>
    <col min="31" max="31" width="21.140625" style="51" customWidth="1"/>
    <col min="32" max="32" width="17.7109375" style="51" customWidth="1"/>
    <col min="33" max="33" width="19.140625" style="51" customWidth="1"/>
    <col min="34" max="34" width="16.5703125" style="51" customWidth="1"/>
    <col min="35" max="35" width="15.7109375" style="51" customWidth="1"/>
    <col min="36" max="41" width="15.42578125" style="51" customWidth="1"/>
    <col min="42" max="42" width="14.5703125" style="53" customWidth="1"/>
    <col min="43" max="43" width="14.85546875" style="51" customWidth="1"/>
    <col min="44" max="44" width="15.85546875" style="51" customWidth="1"/>
    <col min="45" max="45" width="23" style="51" customWidth="1"/>
    <col min="46" max="46" width="14.5703125" style="51" customWidth="1"/>
    <col min="47" max="47" width="15.85546875" style="51" customWidth="1"/>
    <col min="48" max="48" width="11.5703125" style="51" customWidth="1"/>
    <col min="49" max="49" width="15.42578125" style="51" customWidth="1"/>
    <col min="50" max="50" width="13.5703125" style="51" customWidth="1"/>
    <col min="51" max="51" width="12.85546875" style="51" customWidth="1"/>
    <col min="52" max="53" width="14.85546875" style="51" customWidth="1"/>
    <col min="54" max="54" width="14.5703125" style="51" customWidth="1"/>
    <col min="55" max="55" width="9.140625" style="51" customWidth="1"/>
    <col min="56" max="56" width="25" style="51" customWidth="1"/>
    <col min="57" max="66" width="15.7109375" style="51" customWidth="1"/>
    <col min="67" max="67" width="9.140625" style="51" customWidth="1"/>
    <col min="68" max="68" width="25" style="51" customWidth="1"/>
    <col min="69" max="76" width="15.7109375" style="51" customWidth="1"/>
    <col min="77" max="77" width="14.140625" style="51" customWidth="1"/>
    <col min="78" max="78" width="9.140625" style="51" customWidth="1"/>
    <col min="79" max="79" width="12.85546875" style="51" customWidth="1"/>
    <col min="80" max="81" width="9.140625" style="51" customWidth="1"/>
    <col min="82" max="82" width="12.7109375" style="51" customWidth="1"/>
    <col min="83" max="83" width="9.140625" style="51" customWidth="1"/>
    <col min="84" max="84" width="12.7109375" style="51" customWidth="1"/>
    <col min="85" max="101" width="9.140625" style="51" customWidth="1"/>
    <col min="102" max="102" width="36.28515625" style="51" customWidth="1"/>
    <col min="103" max="145" width="9.140625" style="51" customWidth="1"/>
    <col min="146" max="16384" width="9.140625" style="51"/>
  </cols>
  <sheetData>
    <row r="1" spans="2:103" ht="23.25" customHeight="1" x14ac:dyDescent="0.35">
      <c r="D1" s="84"/>
      <c r="E1" s="84"/>
      <c r="F1" s="84"/>
      <c r="G1" s="84"/>
      <c r="H1" s="84"/>
      <c r="I1" s="84"/>
      <c r="J1" s="84"/>
      <c r="K1" s="84"/>
      <c r="L1" s="84"/>
      <c r="M1" s="85"/>
      <c r="N1" s="73"/>
      <c r="O1" s="73"/>
      <c r="P1" s="73"/>
      <c r="Q1" s="73"/>
      <c r="R1" s="73"/>
      <c r="S1" s="73"/>
      <c r="T1" s="73"/>
      <c r="U1" s="73"/>
      <c r="V1" s="73"/>
      <c r="W1" s="73"/>
      <c r="X1" s="73"/>
      <c r="Y1" s="73"/>
      <c r="AA1" s="53"/>
      <c r="AB1" s="53"/>
      <c r="AC1" s="53"/>
      <c r="AD1" s="53"/>
      <c r="AE1" s="53"/>
      <c r="AF1" s="53"/>
      <c r="AG1" s="53"/>
      <c r="AH1" s="53"/>
      <c r="AI1" s="53"/>
      <c r="AJ1" s="53"/>
      <c r="AK1" s="53"/>
      <c r="AL1" s="53"/>
      <c r="AM1" s="53"/>
      <c r="AN1" s="53"/>
      <c r="AO1" s="53"/>
      <c r="AQ1" s="58"/>
      <c r="AR1" s="58"/>
      <c r="AS1" s="58"/>
      <c r="AT1" s="58"/>
      <c r="AU1" s="58"/>
      <c r="AV1" s="58"/>
      <c r="AW1" s="58"/>
      <c r="AX1" s="58"/>
      <c r="AY1" s="58"/>
      <c r="AZ1" s="58"/>
      <c r="BA1" s="58"/>
      <c r="BB1" s="58"/>
      <c r="BC1" s="78"/>
      <c r="BD1" s="78"/>
      <c r="BE1" s="78"/>
      <c r="BF1" s="78"/>
      <c r="BG1" s="78"/>
      <c r="BH1" s="78"/>
      <c r="BI1" s="78"/>
      <c r="BJ1" s="78"/>
      <c r="BK1" s="78"/>
      <c r="BL1" s="78"/>
      <c r="BM1" s="78"/>
      <c r="BN1" s="78"/>
    </row>
    <row r="2" spans="2:103" s="13" customFormat="1" ht="23.25" customHeight="1" x14ac:dyDescent="0.2">
      <c r="B2" s="333"/>
      <c r="C2" s="282"/>
      <c r="D2" s="286"/>
      <c r="E2" s="286"/>
      <c r="F2" s="286"/>
      <c r="G2" s="286"/>
      <c r="H2" s="286"/>
      <c r="I2" s="286"/>
      <c r="J2" s="287"/>
      <c r="K2" s="287"/>
      <c r="L2" s="287"/>
      <c r="M2" s="288"/>
      <c r="N2" s="300"/>
      <c r="O2" s="300"/>
      <c r="P2" s="300"/>
      <c r="Q2" s="300"/>
      <c r="R2" s="302"/>
      <c r="S2" s="302"/>
      <c r="T2" s="300"/>
      <c r="U2" s="303"/>
      <c r="V2" s="303"/>
      <c r="W2" s="303"/>
      <c r="X2" s="303"/>
      <c r="Y2" s="300"/>
      <c r="Z2" s="48"/>
      <c r="AA2" s="48"/>
      <c r="AB2" s="50" t="s">
        <v>215</v>
      </c>
      <c r="AC2" s="449"/>
      <c r="AD2" s="449"/>
      <c r="AE2" s="449"/>
      <c r="AF2" s="449"/>
      <c r="AG2" s="449"/>
      <c r="AH2" s="449"/>
      <c r="AI2" s="449"/>
      <c r="AJ2" s="449"/>
      <c r="AK2" s="449"/>
      <c r="AL2" s="449"/>
      <c r="AM2" s="50" t="s">
        <v>255</v>
      </c>
      <c r="AN2" s="50" t="s">
        <v>256</v>
      </c>
      <c r="AO2" s="450"/>
      <c r="AP2" s="50" t="s">
        <v>257</v>
      </c>
      <c r="AQ2" s="304"/>
      <c r="AR2" s="301"/>
      <c r="AS2" s="301"/>
      <c r="AT2" s="50" t="s">
        <v>257</v>
      </c>
      <c r="AU2" s="305"/>
      <c r="AV2" s="301"/>
      <c r="AW2" s="301"/>
      <c r="AX2" s="301"/>
      <c r="AY2" s="301"/>
      <c r="AZ2" s="301"/>
      <c r="BA2" s="301"/>
      <c r="BB2" s="301"/>
      <c r="BC2" s="78"/>
      <c r="BD2" s="277" t="str">
        <f>AW7</f>
        <v xml:space="preserve">Finančnega mehanizma EGP 2009-2014 </v>
      </c>
      <c r="BE2" s="78"/>
      <c r="BF2" s="78"/>
      <c r="BG2" s="78"/>
      <c r="BH2" s="306"/>
      <c r="BI2" s="306"/>
      <c r="BJ2" s="50" t="s">
        <v>257</v>
      </c>
      <c r="BK2" s="306"/>
      <c r="BL2" s="306"/>
      <c r="BM2" s="306"/>
      <c r="BN2" s="78"/>
    </row>
    <row r="3" spans="2:103" ht="23.25" customHeight="1" x14ac:dyDescent="0.35">
      <c r="D3" s="84"/>
      <c r="E3" s="84"/>
      <c r="F3" s="84"/>
      <c r="G3" s="84"/>
      <c r="H3" s="84"/>
      <c r="I3" s="84"/>
      <c r="J3" s="84"/>
      <c r="K3" s="84"/>
      <c r="L3" s="84"/>
      <c r="M3" s="85"/>
      <c r="N3" s="73"/>
      <c r="O3" s="73"/>
      <c r="P3" s="73"/>
      <c r="Q3" s="73"/>
      <c r="R3" s="73"/>
      <c r="S3" s="73"/>
      <c r="T3" s="73"/>
      <c r="U3" s="73"/>
      <c r="V3" s="73"/>
      <c r="W3" s="73"/>
      <c r="X3" s="73"/>
      <c r="Y3" s="73"/>
      <c r="AA3" s="53" t="s">
        <v>98</v>
      </c>
      <c r="AB3" s="293">
        <f>'1.NASLOVNICA'!$J$88</f>
        <v>0</v>
      </c>
      <c r="AC3" s="449"/>
      <c r="AD3" s="54" t="s">
        <v>137</v>
      </c>
      <c r="AE3" s="54" t="s">
        <v>32</v>
      </c>
      <c r="AF3" s="54" t="s">
        <v>15</v>
      </c>
      <c r="AG3" s="449"/>
      <c r="AH3" s="315" t="s">
        <v>157</v>
      </c>
      <c r="AI3" s="54">
        <f>ROWS($AC$3:AC3)</f>
        <v>1</v>
      </c>
      <c r="AJ3" s="449"/>
      <c r="AK3" s="449"/>
      <c r="AL3" s="449"/>
      <c r="AM3" s="54" t="str">
        <f>IF(COUNTIF(AB3,"?*"),AB3,"")</f>
        <v/>
      </c>
      <c r="AN3" s="54" t="str">
        <f t="array" ref="AN3">IFERROR(IF(ROWS(AN$3:AN3)&gt;COUNTA($AM$3:$AM$22),"",INDEX($AM$3:$AM$22,SMALL(IF($AM$3:$AM$22&lt;&gt;"",ROW(AM$3:AM$22)-ROW($AM$3)+1),ROWS(AN$3:AN3)))),"")</f>
        <v/>
      </c>
      <c r="AO3" s="449"/>
      <c r="AP3" s="54" t="str">
        <f t="array" ref="AP3">$AN$3:INDEX($AN$3:$AN$22,COUNTIF($AN$3:$AN$22,"?*"))</f>
        <v/>
      </c>
      <c r="AQ3" s="277"/>
      <c r="AR3" s="277" t="str">
        <f>IF(COUNTIF(AE3,"?*"),AE3,"")</f>
        <v>Stroški osebja</v>
      </c>
      <c r="AS3" s="277" t="str">
        <f t="array" ref="AS3">IFERROR(IF(ROWS(AS$3:AS3)&gt;COUNTA($AR$3:$AR$22),"",INDEX($AR$3:$AR$22,SMALL(IF($AR$3:$AR$22&lt;&gt;"",ROW(AR$3:AR$22)-ROW($AR$3)+1),ROWS(AS$3:AS3)))),"")</f>
        <v>Stroški osebja</v>
      </c>
      <c r="AT3" s="277" t="str">
        <f t="array" ref="AT3">$AS$3:INDEX($AS$3:$AS$9,COUNTIF($AS$3:$AS$9,"?*"))</f>
        <v>Stroški osebja</v>
      </c>
      <c r="AU3" s="277" t="s">
        <v>20</v>
      </c>
      <c r="AV3" s="277"/>
      <c r="AW3" s="454" t="s">
        <v>326</v>
      </c>
      <c r="AX3" s="277"/>
      <c r="AY3" s="277"/>
      <c r="AZ3" s="277"/>
      <c r="BA3" s="277"/>
      <c r="BB3" s="277"/>
      <c r="BC3" s="78"/>
      <c r="BD3" s="277" t="str">
        <f>AW8</f>
        <v xml:space="preserve">Norveškega finančnega mehanizma 2009-2014 </v>
      </c>
      <c r="BE3" s="78"/>
      <c r="BF3" s="573" t="s">
        <v>420</v>
      </c>
      <c r="BG3" s="573" t="str">
        <f>IF('1.NASLOVNICA'!J42=0,"",IF('1.NASLOVNICA'!J42='6a. Seznam dokazil '!BD2,"Področje Biotska raznovrstnost in ekosistemske storitve",""))</f>
        <v/>
      </c>
      <c r="BH3" s="574" t="str">
        <f>IF(COUNTIF(BG3,"?*"),BG3,"")</f>
        <v/>
      </c>
      <c r="BI3" s="574" t="str">
        <f t="array" ref="BI3">IFERROR(IF(ROWS(BI$3:BI3)&gt;COUNTA($BH$3:$BH$9),"",INDEX($BH$3:$BH$9,SMALL(IF($BH$3:$BH$9&lt;&gt;"",ROW(BH$3:BH$9)-ROW($BH$3)+1),ROWS(BI$3:BI3)))),"")</f>
        <v/>
      </c>
      <c r="BJ3" s="78" t="str">
        <f t="array" ref="BJ3">$BI$3:INDEX($BI$3:$BI$22,COUNTIF($BI$3:$BI$22,"?*"))</f>
        <v/>
      </c>
      <c r="BK3" s="78"/>
      <c r="BL3" s="78"/>
      <c r="BM3" s="78"/>
      <c r="BN3" s="78"/>
    </row>
    <row r="4" spans="2:103" ht="23.25" customHeight="1" x14ac:dyDescent="0.35">
      <c r="D4" s="84" t="s">
        <v>435</v>
      </c>
      <c r="E4" s="84"/>
      <c r="F4" s="84"/>
      <c r="G4" s="84"/>
      <c r="H4" s="84"/>
      <c r="I4" s="84"/>
      <c r="J4" s="84"/>
      <c r="K4" s="84"/>
      <c r="L4" s="84"/>
      <c r="M4" s="85"/>
      <c r="N4" s="73"/>
      <c r="O4" s="73"/>
      <c r="P4" s="73"/>
      <c r="Q4" s="73"/>
      <c r="R4" s="73"/>
      <c r="S4" s="73"/>
      <c r="T4" s="73"/>
      <c r="U4" s="73"/>
      <c r="V4" s="73"/>
      <c r="W4" s="73"/>
      <c r="X4" s="73"/>
      <c r="Y4" s="73"/>
      <c r="AA4" s="53" t="s">
        <v>99</v>
      </c>
      <c r="AB4" s="293">
        <f>'2. IZJAVA'!E45</f>
        <v>0</v>
      </c>
      <c r="AC4" s="449"/>
      <c r="AD4" s="54" t="s">
        <v>138</v>
      </c>
      <c r="AE4" s="54" t="s">
        <v>109</v>
      </c>
      <c r="AF4" s="54" t="s">
        <v>16</v>
      </c>
      <c r="AG4" s="449"/>
      <c r="AH4" s="315" t="s">
        <v>158</v>
      </c>
      <c r="AI4" s="54">
        <f>ROWS($AC$3:AC4)</f>
        <v>2</v>
      </c>
      <c r="AJ4" s="449"/>
      <c r="AK4" s="449"/>
      <c r="AL4" s="449"/>
      <c r="AM4" s="54" t="str">
        <f t="shared" ref="AM4:AM18" si="0">IF(COUNTIF(AB4,"?*"),AB4,"")</f>
        <v/>
      </c>
      <c r="AN4" s="54" t="str">
        <f t="array" ref="AN4">IFERROR(IF(ROWS(AN$3:AN4)&gt;COUNTA($AM$3:$AM$22),"",INDEX($AM$3:$AM$22,SMALL(IF($AM$3:$AM$22&lt;&gt;"",ROW(AM$3:AM$22)-ROW($AM$3)+1),ROWS(AN$3:AN4)))),"")</f>
        <v/>
      </c>
      <c r="AO4" s="449"/>
      <c r="AP4" s="54" t="str">
        <f>$AN$3:INDEX($AN$3:$AN$18,COUNTIF($AN$3:$AN$18,"?*"))</f>
        <v/>
      </c>
      <c r="AQ4" s="277"/>
      <c r="AR4" s="277" t="str">
        <f t="shared" ref="AR4:AR9" si="1">IF(COUNTIF(AE4,"?*"),AE4,"")</f>
        <v>Stroški zunanjih izvajalcev</v>
      </c>
      <c r="AS4" s="277" t="str">
        <f t="array" ref="AS4">IFERROR(IF(ROWS(AS$3:AS4)&gt;COUNTA($AR$3:$AR$22),"",INDEX($AR$3:$AR$22,SMALL(IF($AR$3:$AR$22&lt;&gt;"",ROW(AR$3:AR$22)-ROW($AR$3)+1),ROWS(AS$3:AS4)))),"")</f>
        <v>Stroški zunanjih izvajalcev</v>
      </c>
      <c r="AT4" s="277"/>
      <c r="AU4" s="277" t="s">
        <v>21</v>
      </c>
      <c r="AV4" s="277"/>
      <c r="AW4" s="455" t="s">
        <v>327</v>
      </c>
      <c r="AX4" s="277"/>
      <c r="AY4" s="277"/>
      <c r="AZ4" s="277" t="s">
        <v>329</v>
      </c>
      <c r="BA4" s="277"/>
      <c r="BB4" s="277"/>
      <c r="BC4" s="78"/>
      <c r="BD4" s="78"/>
      <c r="BE4" s="78"/>
      <c r="BF4" s="573"/>
      <c r="BG4" s="573" t="str">
        <f>IF('1.NASLOVNICA'!J42=0,"",IF('1.NASLOVNICA'!J42='6a. Seznam dokazil '!BD2,"Področje Naravna dediščina",""))</f>
        <v/>
      </c>
      <c r="BH4" s="574" t="str">
        <f t="shared" ref="BH4:BH9" si="2">IF(COUNTIF(BG4,"?*"),BG4,"")</f>
        <v/>
      </c>
      <c r="BI4" s="574" t="str">
        <f t="array" ref="BI4">IFERROR(IF(ROWS(BI$3:BI4)&gt;COUNTA($BH$3:$BH$9),"",INDEX($BH$3:$BH$9,SMALL(IF($BH$3:$BH$9&lt;&gt;"",ROW(BH$3:BH$9)-ROW($BH$3)+1),ROWS(BI$3:BI4)))),"")</f>
        <v/>
      </c>
      <c r="BJ4" s="78"/>
      <c r="BK4" s="78"/>
      <c r="BL4" s="78"/>
      <c r="BM4" s="78"/>
      <c r="BN4" s="78"/>
    </row>
    <row r="5" spans="2:103" ht="23.25" customHeight="1" x14ac:dyDescent="0.35">
      <c r="D5" s="84" t="s">
        <v>436</v>
      </c>
      <c r="E5" s="84"/>
      <c r="F5" s="84"/>
      <c r="G5" s="84"/>
      <c r="H5" s="84"/>
      <c r="I5" s="84"/>
      <c r="J5" s="84"/>
      <c r="K5" s="84"/>
      <c r="L5" s="84"/>
      <c r="M5" s="85"/>
      <c r="N5" s="73"/>
      <c r="O5" s="73"/>
      <c r="P5" s="73"/>
      <c r="Q5" s="73"/>
      <c r="R5" s="73"/>
      <c r="S5" s="73"/>
      <c r="T5" s="73"/>
      <c r="U5" s="73"/>
      <c r="V5" s="73"/>
      <c r="W5" s="73"/>
      <c r="X5" s="73"/>
      <c r="Y5" s="73"/>
      <c r="AA5" s="53" t="s">
        <v>77</v>
      </c>
      <c r="AB5" s="293">
        <f>'2. IZJAVA'!E46</f>
        <v>0</v>
      </c>
      <c r="AC5" s="449"/>
      <c r="AD5" s="54" t="s">
        <v>139</v>
      </c>
      <c r="AE5" s="54" t="s">
        <v>114</v>
      </c>
      <c r="AF5" s="54" t="s">
        <v>17</v>
      </c>
      <c r="AG5" s="449"/>
      <c r="AH5" s="316">
        <v>0.2</v>
      </c>
      <c r="AI5" s="54">
        <f>ROWS($AC$3:AC5)</f>
        <v>3</v>
      </c>
      <c r="AJ5" s="449"/>
      <c r="AK5" s="449"/>
      <c r="AL5" s="449"/>
      <c r="AM5" s="54" t="str">
        <f t="shared" si="0"/>
        <v/>
      </c>
      <c r="AN5" s="54" t="str">
        <f t="array" ref="AN5">IFERROR(IF(ROWS(AN$3:AN5)&gt;COUNTA($AM$3:$AM$22),"",INDEX($AM$3:$AM$22,SMALL(IF($AM$3:$AM$22&lt;&gt;"",ROW(AM$3:AM$22)-ROW($AM$3)+1),ROWS(AN$3:AN5)))),"")</f>
        <v/>
      </c>
      <c r="AO5" s="449"/>
      <c r="AP5" s="54"/>
      <c r="AQ5" s="277"/>
      <c r="AR5" s="277" t="str">
        <f t="shared" si="1"/>
        <v>Oprema</v>
      </c>
      <c r="AS5" s="277" t="str">
        <f t="array" ref="AS5">IFERROR(IF(ROWS(AS$3:AS5)&gt;COUNTA($AR$3:$AR$22),"",INDEX($AR$3:$AR$22,SMALL(IF($AR$3:$AR$22&lt;&gt;"",ROW(AR$3:AR$22)-ROW($AR$3)+1),ROWS(AS$3:AS5)))),"")</f>
        <v>Oprema</v>
      </c>
      <c r="AT5" s="277"/>
      <c r="AU5" s="277"/>
      <c r="AV5" s="277"/>
      <c r="AW5" s="277"/>
      <c r="AX5" s="277"/>
      <c r="AY5" s="277"/>
      <c r="AZ5" s="277" t="s">
        <v>330</v>
      </c>
      <c r="BA5" s="277"/>
      <c r="BB5" s="277"/>
      <c r="BC5" s="78"/>
      <c r="BD5" s="78"/>
      <c r="BE5" s="78"/>
      <c r="BF5" s="573"/>
      <c r="BG5" s="573" t="str">
        <f>IF('1.NASLOVNICA'!J42=0,"",IF('1.NASLOVNICA'!J42='6a. Seznam dokazil '!BD2,"Področje Kulturna dediščina",""))</f>
        <v/>
      </c>
      <c r="BH5" s="574" t="str">
        <f t="shared" si="2"/>
        <v/>
      </c>
      <c r="BI5" s="574" t="str">
        <f t="array" ref="BI5">IFERROR(IF(ROWS(BI$3:BI5)&gt;COUNTA($BH$3:$BH$9),"",INDEX($BH$3:$BH$9,SMALL(IF($BH$3:$BH$9&lt;&gt;"",ROW(BH$3:BH$9)-ROW($BH$3)+1),ROWS(BI$3:BI5)))),"")</f>
        <v/>
      </c>
      <c r="BJ5" s="78"/>
      <c r="BK5" s="78"/>
      <c r="BL5" s="78"/>
      <c r="BM5" s="78"/>
      <c r="BN5" s="78"/>
    </row>
    <row r="6" spans="2:103" ht="23.25" customHeight="1" x14ac:dyDescent="0.35">
      <c r="D6" s="84" t="s">
        <v>437</v>
      </c>
      <c r="E6" s="84"/>
      <c r="F6" s="84"/>
      <c r="G6" s="84"/>
      <c r="H6" s="84"/>
      <c r="I6" s="84"/>
      <c r="J6" s="84"/>
      <c r="K6" s="84"/>
      <c r="L6" s="84"/>
      <c r="M6" s="85"/>
      <c r="N6" s="73"/>
      <c r="O6" s="73"/>
      <c r="P6" s="73"/>
      <c r="Q6" s="73"/>
      <c r="R6" s="73"/>
      <c r="S6" s="73"/>
      <c r="T6" s="73"/>
      <c r="U6" s="73"/>
      <c r="V6" s="73"/>
      <c r="W6" s="73"/>
      <c r="X6" s="73"/>
      <c r="Y6" s="73"/>
      <c r="AA6" s="53" t="s">
        <v>78</v>
      </c>
      <c r="AB6" s="293">
        <f>'2. IZJAVA'!E47</f>
        <v>0</v>
      </c>
      <c r="AC6" s="449"/>
      <c r="AD6" s="54" t="s">
        <v>140</v>
      </c>
      <c r="AE6" s="54" t="str">
        <f>IF('1.NASLOVNICA'!J42='6a. Seznam dokazil '!AW8,"","Gradnja in nakup nepr.")</f>
        <v>Gradnja in nakup nepr.</v>
      </c>
      <c r="AF6" s="54" t="s">
        <v>18</v>
      </c>
      <c r="AG6" s="449"/>
      <c r="AH6" s="315" t="s">
        <v>250</v>
      </c>
      <c r="AI6" s="54">
        <f>ROWS($AC$3:AC6)</f>
        <v>4</v>
      </c>
      <c r="AJ6" s="449"/>
      <c r="AK6" s="449"/>
      <c r="AL6" s="449"/>
      <c r="AM6" s="54" t="str">
        <f t="shared" si="0"/>
        <v/>
      </c>
      <c r="AN6" s="54" t="str">
        <f t="array" ref="AN6">IFERROR(IF(ROWS(AN$3:AN6)&gt;COUNTA($AM$3:$AM$22),"",INDEX($AM$3:$AM$22,SMALL(IF($AM$3:$AM$22&lt;&gt;"",ROW(AM$3:AM$22)-ROW($AM$3)+1),ROWS(AN$3:AN6)))),"")</f>
        <v/>
      </c>
      <c r="AO6" s="449"/>
      <c r="AP6" s="54"/>
      <c r="AQ6" s="277"/>
      <c r="AR6" s="277" t="str">
        <f t="shared" si="1"/>
        <v>Gradnja in nakup nepr.</v>
      </c>
      <c r="AS6" s="277" t="str">
        <f t="array" ref="AS6">IFERROR(IF(ROWS(AS$3:AS6)&gt;COUNTA($AR$3:$AR$22),"",INDEX($AR$3:$AR$22,SMALL(IF($AR$3:$AR$22&lt;&gt;"",ROW(AR$3:AR$22)-ROW($AR$3)+1),ROWS(AS$3:AS6)))),"")</f>
        <v>Gradnja in nakup nepr.</v>
      </c>
      <c r="AT6" s="277"/>
      <c r="AU6" s="277"/>
      <c r="AV6" s="277"/>
      <c r="AW6" s="277"/>
      <c r="AX6" s="277"/>
      <c r="AY6" s="277"/>
      <c r="AZ6" s="277" t="s">
        <v>331</v>
      </c>
      <c r="BA6" s="277"/>
      <c r="BB6" s="277"/>
      <c r="BC6" s="78"/>
      <c r="BD6" s="78"/>
      <c r="BE6" s="78"/>
      <c r="BF6" s="573" t="s">
        <v>421</v>
      </c>
      <c r="BG6" s="573" t="str">
        <f>IF('1.NASLOVNICA'!J42=0,"",IF('1.NASLOVNICA'!J42='6a. Seznam dokazil '!BD2,"","Področje Pobude za javno zdravje, pod-področje Zmanjševanje razlik v zdravju med skupinami uporabnikov"))</f>
        <v/>
      </c>
      <c r="BH6" s="574" t="str">
        <f t="shared" si="2"/>
        <v/>
      </c>
      <c r="BI6" s="574" t="str">
        <f t="array" ref="BI6">IFERROR(IF(ROWS(BI$3:BI6)&gt;COUNTA($BH$3:$BH$9),"",INDEX($BH$3:$BH$9,SMALL(IF($BH$3:$BH$9&lt;&gt;"",ROW(BH$3:BH$9)-ROW($BH$3)+1),ROWS(BI$3:BI6)))),"")</f>
        <v/>
      </c>
      <c r="BJ6" s="78"/>
      <c r="BK6" s="78"/>
      <c r="BL6" s="78"/>
      <c r="BM6" s="78"/>
      <c r="BN6" s="78"/>
    </row>
    <row r="7" spans="2:103" ht="23.25" customHeight="1" x14ac:dyDescent="0.35">
      <c r="D7" s="84" t="s">
        <v>438</v>
      </c>
      <c r="E7" s="84"/>
      <c r="F7" s="84"/>
      <c r="G7" s="84"/>
      <c r="H7" s="84"/>
      <c r="I7" s="84"/>
      <c r="J7" s="84"/>
      <c r="K7" s="84"/>
      <c r="L7" s="84"/>
      <c r="M7" s="85"/>
      <c r="N7" s="73"/>
      <c r="O7" s="73"/>
      <c r="P7" s="73"/>
      <c r="Q7" s="73"/>
      <c r="R7" s="73"/>
      <c r="S7" s="73"/>
      <c r="T7" s="73"/>
      <c r="U7" s="73"/>
      <c r="V7" s="73"/>
      <c r="W7" s="73"/>
      <c r="X7" s="73"/>
      <c r="Y7" s="73"/>
      <c r="AA7" s="53" t="s">
        <v>79</v>
      </c>
      <c r="AB7" s="293">
        <f>'2. IZJAVA'!E48</f>
        <v>0</v>
      </c>
      <c r="AC7" s="449"/>
      <c r="AD7" s="54" t="s">
        <v>141</v>
      </c>
      <c r="AE7" s="54" t="s">
        <v>143</v>
      </c>
      <c r="AF7" s="54" t="s">
        <v>19</v>
      </c>
      <c r="AG7" s="449"/>
      <c r="AH7" s="315" t="s">
        <v>251</v>
      </c>
      <c r="AI7" s="54">
        <f>ROWS($AC$3:AC7)</f>
        <v>5</v>
      </c>
      <c r="AJ7" s="449"/>
      <c r="AK7" s="449"/>
      <c r="AL7" s="449"/>
      <c r="AM7" s="54" t="str">
        <f t="shared" si="0"/>
        <v/>
      </c>
      <c r="AN7" s="54" t="str">
        <f t="array" ref="AN7">IFERROR(IF(ROWS(AN$3:AN7)&gt;COUNTA($AM$3:$AM$22),"",INDEX($AM$3:$AM$22,SMALL(IF($AM$3:$AM$22&lt;&gt;"",ROW(AM$3:AM$22)-ROW($AM$3)+1),ROWS(AN$3:AN7)))),"")</f>
        <v/>
      </c>
      <c r="AO7" s="449"/>
      <c r="AP7" s="54"/>
      <c r="AQ7" s="277"/>
      <c r="AR7" s="277" t="str">
        <f t="shared" si="1"/>
        <v>Nepos. admin. str.</v>
      </c>
      <c r="AS7" s="277" t="str">
        <f t="array" ref="AS7">IFERROR(IF(ROWS(AS$3:AS7)&gt;COUNTA($AR$3:$AR$22),"",INDEX($AR$3:$AR$22,SMALL(IF($AR$3:$AR$22&lt;&gt;"",ROW(AR$3:AR$22)-ROW($AR$3)+1),ROWS(AS$3:AS7)))),"")</f>
        <v>Nepos. admin. str.</v>
      </c>
      <c r="AT7" s="277"/>
      <c r="AU7" s="277"/>
      <c r="AV7" s="277"/>
      <c r="AW7" s="277" t="s">
        <v>61</v>
      </c>
      <c r="AX7" s="277" t="str">
        <f t="array" ref="AX7">AW7:AW8</f>
        <v xml:space="preserve">Finančnega mehanizma EGP 2009-2014 </v>
      </c>
      <c r="AY7" s="277"/>
      <c r="AZ7" s="277" t="s">
        <v>332</v>
      </c>
      <c r="BA7" s="277"/>
      <c r="BB7" s="277"/>
      <c r="BC7" s="78"/>
      <c r="BD7" s="78"/>
      <c r="BE7" s="78"/>
      <c r="BF7" s="573"/>
      <c r="BG7" s="573" t="str">
        <f>IF('1.NASLOVNICA'!J42=0,"",IF('1.NASLOVNICA'!J42='6a. Seznam dokazil '!BD2,"","Področje Pobude za javno zdravje, pod-področje Preprečevanje bolezni, povezanih z življenjskim slogom"))</f>
        <v/>
      </c>
      <c r="BH7" s="574" t="str">
        <f t="shared" si="2"/>
        <v/>
      </c>
      <c r="BI7" s="574" t="str">
        <f t="array" ref="BI7">IFERROR(IF(ROWS(BI$3:BI7)&gt;COUNTA($BH$3:$BH$9),"",INDEX($BH$3:$BH$9,SMALL(IF($BH$3:$BH$9&lt;&gt;"",ROW(BH$3:BH$9)-ROW($BH$3)+1),ROWS(BI$3:BI7)))),"")</f>
        <v/>
      </c>
      <c r="BJ7" s="78"/>
      <c r="BK7" s="78"/>
      <c r="BL7" s="78"/>
      <c r="BM7" s="78"/>
      <c r="BN7" s="78"/>
      <c r="CX7" s="51" t="str">
        <f>'3. FN PO PARTNERJIH '!C11</f>
        <v xml:space="preserve">     2.1. Denarni prispevek</v>
      </c>
      <c r="CY7" s="51" t="str">
        <f>REPLACE(CX7,1,14,"")</f>
        <v>rni prispevek</v>
      </c>
    </row>
    <row r="8" spans="2:103" ht="23.25" customHeight="1" x14ac:dyDescent="0.35">
      <c r="D8" s="84"/>
      <c r="E8" s="84"/>
      <c r="F8" s="84"/>
      <c r="G8" s="84"/>
      <c r="H8" s="84"/>
      <c r="I8" s="84"/>
      <c r="J8" s="84"/>
      <c r="K8" s="84"/>
      <c r="L8" s="84"/>
      <c r="M8" s="85"/>
      <c r="N8" s="73"/>
      <c r="O8" s="73"/>
      <c r="P8" s="73"/>
      <c r="Q8" s="73"/>
      <c r="R8" s="73"/>
      <c r="S8" s="73"/>
      <c r="T8" s="73"/>
      <c r="U8" s="73"/>
      <c r="V8" s="73"/>
      <c r="W8" s="73"/>
      <c r="X8" s="73"/>
      <c r="Y8" s="73"/>
      <c r="AA8" s="53" t="s">
        <v>100</v>
      </c>
      <c r="AB8" s="293">
        <f>'2. IZJAVA'!E49</f>
        <v>0</v>
      </c>
      <c r="AC8" s="449"/>
      <c r="AD8" s="54" t="s">
        <v>142</v>
      </c>
      <c r="AE8" s="54" t="str">
        <f>IF($J$50=$AH$3,"","Posredni admin. stroški")</f>
        <v>Posredni admin. stroški</v>
      </c>
      <c r="AF8" s="449"/>
      <c r="AG8" s="449"/>
      <c r="AH8" s="315" t="s">
        <v>254</v>
      </c>
      <c r="AI8" s="54">
        <f>ROWS($AC$3:AC8)</f>
        <v>6</v>
      </c>
      <c r="AJ8" s="449"/>
      <c r="AK8" s="449"/>
      <c r="AL8" s="449"/>
      <c r="AM8" s="54" t="str">
        <f t="shared" si="0"/>
        <v/>
      </c>
      <c r="AN8" s="54" t="str">
        <f t="array" ref="AN8">IFERROR(IF(ROWS(AN$3:AN8)&gt;COUNTA($AM$3:$AM$22),"",INDEX($AM$3:$AM$22,SMALL(IF($AM$3:$AM$22&lt;&gt;"",ROW(AM$3:AM$22)-ROW($AM$3)+1),ROWS(AN$3:AN8)))),"")</f>
        <v/>
      </c>
      <c r="AO8" s="449"/>
      <c r="AP8" s="54"/>
      <c r="AQ8" s="277"/>
      <c r="AR8" s="277" t="str">
        <f t="shared" si="1"/>
        <v>Posredni admin. stroški</v>
      </c>
      <c r="AS8" s="277" t="str">
        <f t="array" ref="AS8">IFERROR(IF(ROWS(AS$3:AS8)&gt;COUNTA($AR$3:$AR$22),"",INDEX($AR$3:$AR$22,SMALL(IF($AR$3:$AR$22&lt;&gt;"",ROW(AR$3:AR$22)-ROW($AR$3)+1),ROWS(AS$3:AS8)))),"")</f>
        <v>Posredni admin. stroški</v>
      </c>
      <c r="AT8" s="277"/>
      <c r="AU8" s="277"/>
      <c r="AV8" s="277"/>
      <c r="AW8" s="277" t="s">
        <v>62</v>
      </c>
      <c r="AX8" s="277"/>
      <c r="AY8" s="277"/>
      <c r="AZ8" s="277" t="s">
        <v>333</v>
      </c>
      <c r="BA8" s="277"/>
      <c r="BB8" s="277"/>
      <c r="BC8" s="78"/>
      <c r="BD8" s="78"/>
      <c r="BE8" s="78"/>
      <c r="BF8" s="573"/>
      <c r="BG8" s="573" t="str">
        <f>IF('1.NASLOVNICA'!J42=0,"",IF('1.NASLOVNICA'!J42='6a. Seznam dokazil '!BD2,"","Področje Pobude za javno zdravje, pod-področje Izboljšanje storitev na področju duševnega zdravja"))</f>
        <v/>
      </c>
      <c r="BH8" s="574" t="str">
        <f t="shared" si="2"/>
        <v/>
      </c>
      <c r="BI8" s="574" t="str">
        <f t="array" ref="BI8">IFERROR(IF(ROWS(BI$3:BI8)&gt;COUNTA($BH$3:$BH$9),"",INDEX($BH$3:$BH$9,SMALL(IF($BH$3:$BH$9&lt;&gt;"",ROW(BH$3:BH$9)-ROW($BH$3)+1),ROWS(BI$3:BI8)))),"")</f>
        <v/>
      </c>
      <c r="BJ8" s="78"/>
      <c r="BK8" s="78"/>
      <c r="BL8" s="78"/>
      <c r="BM8" s="78"/>
      <c r="BN8" s="78"/>
      <c r="CX8" s="51">
        <f>'3. FN PO PARTNERJIH '!C33</f>
        <v>0</v>
      </c>
      <c r="CY8" s="51" t="str">
        <f t="shared" ref="CY8:CY23" si="3">REPLACE(CX8,1,14,"")</f>
        <v/>
      </c>
    </row>
    <row r="9" spans="2:103" ht="23.25" customHeight="1" x14ac:dyDescent="0.35">
      <c r="D9" s="84"/>
      <c r="E9" s="84"/>
      <c r="F9" s="84"/>
      <c r="G9" s="84"/>
      <c r="H9" s="84"/>
      <c r="I9" s="84"/>
      <c r="J9" s="84"/>
      <c r="K9" s="84"/>
      <c r="L9" s="84"/>
      <c r="M9" s="85"/>
      <c r="N9" s="73"/>
      <c r="O9" s="73"/>
      <c r="P9" s="73"/>
      <c r="Q9" s="73"/>
      <c r="R9" s="73"/>
      <c r="S9" s="73"/>
      <c r="T9" s="73"/>
      <c r="U9" s="73"/>
      <c r="V9" s="73"/>
      <c r="W9" s="73"/>
      <c r="X9" s="73"/>
      <c r="Y9" s="73"/>
      <c r="AA9" s="53"/>
      <c r="AB9" s="293">
        <f>'2. IZJAVA'!E50</f>
        <v>0</v>
      </c>
      <c r="AC9" s="449"/>
      <c r="AD9" s="54" t="s">
        <v>144</v>
      </c>
      <c r="AE9" s="54" t="str">
        <f>IF('1.NASLOVNICA'!J42='6a. Seznam dokazil '!AW8,"In-kind","")</f>
        <v/>
      </c>
      <c r="AF9" s="449"/>
      <c r="AG9" s="449"/>
      <c r="AH9" s="315" t="s">
        <v>252</v>
      </c>
      <c r="AI9" s="54">
        <f>ROWS($AC$3:AC9)</f>
        <v>7</v>
      </c>
      <c r="AJ9" s="449"/>
      <c r="AK9" s="449"/>
      <c r="AL9" s="449"/>
      <c r="AM9" s="54" t="str">
        <f t="shared" si="0"/>
        <v/>
      </c>
      <c r="AN9" s="54" t="str">
        <f t="array" ref="AN9">IFERROR(IF(ROWS(AN$3:AN9)&gt;COUNTA($AM$3:$AM$22),"",INDEX($AM$3:$AM$22,SMALL(IF($AM$3:$AM$22&lt;&gt;"",ROW(AM$3:AM$22)-ROW($AM$3)+1),ROWS(AN$3:AN9)))),"")</f>
        <v/>
      </c>
      <c r="AO9" s="449"/>
      <c r="AP9" s="54"/>
      <c r="AQ9" s="277"/>
      <c r="AR9" s="277" t="str">
        <f t="shared" si="1"/>
        <v/>
      </c>
      <c r="AS9" s="277" t="str">
        <f t="array" ref="AS9">IFERROR(IF(ROWS(AS$3:AS9)&gt;COUNTA($AR$3:$AR$22),"",INDEX($AR$3:$AR$22,SMALL(IF($AR$3:$AR$22&lt;&gt;"",ROW(AR$3:AR$22)-ROW($AR$3)+1),ROWS(AS$3:AS9)))),"")</f>
        <v/>
      </c>
      <c r="AT9" s="277"/>
      <c r="AU9" s="277"/>
      <c r="AV9" s="277"/>
      <c r="AW9" s="277"/>
      <c r="AX9" s="277"/>
      <c r="AY9" s="277"/>
      <c r="AZ9" s="277" t="s">
        <v>334</v>
      </c>
      <c r="BA9" s="277"/>
      <c r="BB9" s="277"/>
      <c r="BC9" s="78"/>
      <c r="BD9" s="78"/>
      <c r="BE9" s="78"/>
      <c r="BF9" s="573"/>
      <c r="BG9" s="573" t="str">
        <f>IF('1.NASLOVNICA'!J42=0,"",IF('1.NASLOVNICA'!J42='6a. Seznam dokazil '!BD2,"","Področje Enakost spolov"))</f>
        <v/>
      </c>
      <c r="BH9" s="574" t="str">
        <f t="shared" si="2"/>
        <v/>
      </c>
      <c r="BI9" s="574" t="str">
        <f t="array" ref="BI9">IFERROR(IF(ROWS(BI$3:BI9)&gt;COUNTA($BH$3:$BH$9),"",INDEX($BH$3:$BH$9,SMALL(IF($BH$3:$BH$9&lt;&gt;"",ROW(BH$3:BH$9)-ROW($BH$3)+1),ROWS(BI$3:BI9)))),"")</f>
        <v/>
      </c>
      <c r="BJ9" s="78"/>
      <c r="BK9" s="78"/>
      <c r="BL9" s="78"/>
      <c r="BM9" s="78"/>
      <c r="BN9" s="78"/>
      <c r="CX9" s="51" t="str">
        <f>'3. FN PO PARTNERJIH '!C53</f>
        <v>Kategorija stroškov</v>
      </c>
      <c r="CY9" s="51" t="str">
        <f t="shared" si="3"/>
        <v>oškov</v>
      </c>
    </row>
    <row r="10" spans="2:103" ht="23.25" customHeight="1" x14ac:dyDescent="0.35">
      <c r="D10" s="84"/>
      <c r="E10" s="84"/>
      <c r="F10" s="84"/>
      <c r="G10" s="84"/>
      <c r="H10" s="84"/>
      <c r="I10" s="84"/>
      <c r="J10" s="84"/>
      <c r="K10" s="84"/>
      <c r="L10" s="84"/>
      <c r="M10" s="85"/>
      <c r="N10" s="73"/>
      <c r="O10" s="73"/>
      <c r="P10" s="73"/>
      <c r="Q10" s="73"/>
      <c r="R10" s="73"/>
      <c r="S10" s="73"/>
      <c r="T10" s="73"/>
      <c r="U10" s="73"/>
      <c r="V10" s="73"/>
      <c r="W10" s="73"/>
      <c r="X10" s="73"/>
      <c r="Y10" s="73"/>
      <c r="AA10" s="53"/>
      <c r="AB10" s="293">
        <f>'2. IZJAVA'!E51</f>
        <v>0</v>
      </c>
      <c r="AC10" s="449"/>
      <c r="AD10" s="449"/>
      <c r="AE10" s="449"/>
      <c r="AF10" s="449"/>
      <c r="AG10" s="449"/>
      <c r="AH10" s="449"/>
      <c r="AI10" s="54">
        <f>ROWS($AC$3:AC10)</f>
        <v>8</v>
      </c>
      <c r="AJ10" s="449"/>
      <c r="AK10" s="449"/>
      <c r="AL10" s="449"/>
      <c r="AM10" s="54" t="str">
        <f t="shared" si="0"/>
        <v/>
      </c>
      <c r="AN10" s="54" t="str">
        <f t="array" ref="AN10">IFERROR(IF(ROWS(AN$3:AN10)&gt;COUNTA($AM$3:$AM$22),"",INDEX($AM$3:$AM$22,SMALL(IF($AM$3:$AM$22&lt;&gt;"",ROW(AM$3:AM$22)-ROW($AM$3)+1),ROWS(AN$3:AN10)))),"")</f>
        <v/>
      </c>
      <c r="AO10" s="449"/>
      <c r="AP10" s="54"/>
      <c r="AQ10" s="277"/>
      <c r="AR10" s="277"/>
      <c r="AS10" s="277"/>
      <c r="AT10" s="277"/>
      <c r="AU10" s="277"/>
      <c r="AV10" s="277"/>
      <c r="AW10" s="277"/>
      <c r="AX10" s="277"/>
      <c r="AY10" s="277"/>
      <c r="AZ10" s="277"/>
      <c r="BA10" s="277"/>
      <c r="BB10" s="277"/>
      <c r="BC10" s="78"/>
      <c r="BD10" s="78"/>
      <c r="BE10" s="78"/>
      <c r="BF10" s="78"/>
      <c r="BG10" s="78"/>
      <c r="BH10" s="78"/>
      <c r="BI10" s="78"/>
      <c r="BJ10" s="78"/>
      <c r="BK10" s="78"/>
      <c r="BL10" s="78"/>
      <c r="BM10" s="78"/>
      <c r="BN10" s="78"/>
      <c r="CX10" s="51" t="str">
        <f>'3. FN PO PARTNERJIH '!C72</f>
        <v>Kategorija stroškov</v>
      </c>
      <c r="CY10" s="51" t="str">
        <f t="shared" si="3"/>
        <v>oškov</v>
      </c>
    </row>
    <row r="11" spans="2:103" ht="23.25" customHeight="1" x14ac:dyDescent="0.35">
      <c r="D11" s="84"/>
      <c r="E11" s="84"/>
      <c r="F11" s="84"/>
      <c r="G11" s="84"/>
      <c r="H11" s="84"/>
      <c r="I11" s="84"/>
      <c r="J11" s="84"/>
      <c r="K11" s="84"/>
      <c r="L11" s="84"/>
      <c r="M11" s="85"/>
      <c r="N11" s="73"/>
      <c r="O11" s="73"/>
      <c r="P11" s="73"/>
      <c r="Q11" s="73"/>
      <c r="R11" s="73"/>
      <c r="S11" s="73"/>
      <c r="T11" s="73"/>
      <c r="U11" s="73"/>
      <c r="V11" s="73"/>
      <c r="W11" s="73"/>
      <c r="X11" s="73"/>
      <c r="Y11" s="73"/>
      <c r="AA11" s="53"/>
      <c r="AB11" s="293">
        <f>'2. IZJAVA'!E52</f>
        <v>0</v>
      </c>
      <c r="AC11" s="449"/>
      <c r="AD11" s="449"/>
      <c r="AE11" s="449"/>
      <c r="AF11" s="449"/>
      <c r="AG11" s="449"/>
      <c r="AH11" s="449"/>
      <c r="AI11" s="54">
        <f>ROWS($AC$3:AC11)</f>
        <v>9</v>
      </c>
      <c r="AJ11" s="449"/>
      <c r="AK11" s="449"/>
      <c r="AL11" s="449"/>
      <c r="AM11" s="54" t="str">
        <f t="shared" si="0"/>
        <v/>
      </c>
      <c r="AN11" s="54" t="str">
        <f t="array" ref="AN11">IFERROR(IF(ROWS(AN$3:AN11)&gt;COUNTA($AM$3:$AM$22),"",INDEX($AM$3:$AM$22,SMALL(IF($AM$3:$AM$22&lt;&gt;"",ROW(AM$3:AM$22)-ROW($AM$3)+1),ROWS(AN$3:AN11)))),"")</f>
        <v/>
      </c>
      <c r="AO11" s="449"/>
      <c r="AP11" s="54"/>
      <c r="AQ11" s="277"/>
      <c r="AR11" s="277"/>
      <c r="AS11" s="277"/>
      <c r="AT11" s="277"/>
      <c r="AU11" s="277"/>
      <c r="AV11" s="277"/>
      <c r="AW11" s="277"/>
      <c r="AX11" s="277"/>
      <c r="AY11" s="277"/>
      <c r="AZ11" s="277"/>
      <c r="BA11" s="277"/>
      <c r="BB11" s="277"/>
      <c r="BC11" s="78"/>
      <c r="BD11" s="78"/>
      <c r="BE11" s="78"/>
      <c r="BF11" s="78"/>
      <c r="BG11" s="78"/>
      <c r="BH11" s="78"/>
      <c r="BI11" s="78"/>
      <c r="BJ11" s="78"/>
      <c r="BK11" s="78"/>
      <c r="BL11" s="78"/>
      <c r="BM11" s="78"/>
      <c r="BN11" s="78"/>
      <c r="CX11" s="51" t="str">
        <f>'3. FN PO PARTNERJIH '!C91</f>
        <v>Kategorija stroškov</v>
      </c>
      <c r="CY11" s="51" t="str">
        <f t="shared" si="3"/>
        <v>oškov</v>
      </c>
    </row>
    <row r="12" spans="2:103" ht="23.25" customHeight="1" x14ac:dyDescent="0.35">
      <c r="D12" s="84"/>
      <c r="E12" s="84"/>
      <c r="F12" s="84"/>
      <c r="G12" s="84"/>
      <c r="H12" s="84"/>
      <c r="I12" s="84"/>
      <c r="J12" s="84"/>
      <c r="K12" s="84"/>
      <c r="L12" s="84"/>
      <c r="M12" s="85"/>
      <c r="N12" s="73"/>
      <c r="O12" s="73"/>
      <c r="P12" s="73"/>
      <c r="Q12" s="73"/>
      <c r="R12" s="73"/>
      <c r="S12" s="73"/>
      <c r="T12" s="73"/>
      <c r="U12" s="73"/>
      <c r="V12" s="73"/>
      <c r="W12" s="73"/>
      <c r="X12" s="73"/>
      <c r="Y12" s="73"/>
      <c r="AA12" s="53"/>
      <c r="AB12" s="293">
        <f>'2. IZJAVA'!E53</f>
        <v>0</v>
      </c>
      <c r="AC12" s="449"/>
      <c r="AD12" s="449"/>
      <c r="AE12" s="449"/>
      <c r="AF12" s="449"/>
      <c r="AG12" s="449"/>
      <c r="AH12" s="449"/>
      <c r="AI12" s="54">
        <f>ROWS($AC$3:AC12)</f>
        <v>10</v>
      </c>
      <c r="AJ12" s="449"/>
      <c r="AK12" s="449"/>
      <c r="AL12" s="449"/>
      <c r="AM12" s="54" t="str">
        <f t="shared" si="0"/>
        <v/>
      </c>
      <c r="AN12" s="54" t="str">
        <f t="array" ref="AN12">IFERROR(IF(ROWS(AN$3:AN12)&gt;COUNTA($AM$3:$AM$22),"",INDEX($AM$3:$AM$22,SMALL(IF($AM$3:$AM$22&lt;&gt;"",ROW(AM$3:AM$22)-ROW($AM$3)+1),ROWS(AN$3:AN12)))),"")</f>
        <v/>
      </c>
      <c r="AO12" s="449"/>
      <c r="AP12" s="54"/>
      <c r="AQ12" s="277"/>
      <c r="AR12" s="277"/>
      <c r="AS12" s="277"/>
      <c r="AT12" s="277"/>
      <c r="AU12" s="277"/>
      <c r="AV12" s="277"/>
      <c r="AW12" s="277"/>
      <c r="AX12" s="277"/>
      <c r="AY12" s="277"/>
      <c r="AZ12" s="277"/>
      <c r="BA12" s="277"/>
      <c r="BB12" s="277"/>
      <c r="BC12" s="78"/>
      <c r="BD12" s="78"/>
      <c r="BE12" s="78"/>
      <c r="BF12" s="78"/>
      <c r="BG12" s="78"/>
      <c r="BH12" s="78"/>
      <c r="BI12" s="78"/>
      <c r="BJ12" s="78"/>
      <c r="BK12" s="78"/>
      <c r="BL12" s="78"/>
      <c r="BM12" s="78"/>
      <c r="BN12" s="78"/>
      <c r="CX12" s="51" t="str">
        <f>'3. FN PO PARTNERJIH '!C110</f>
        <v>Kategorija stroškov</v>
      </c>
      <c r="CY12" s="51" t="str">
        <f t="shared" si="3"/>
        <v>oškov</v>
      </c>
    </row>
    <row r="13" spans="2:103" ht="23.25" customHeight="1" x14ac:dyDescent="0.35">
      <c r="D13" s="84"/>
      <c r="E13" s="84"/>
      <c r="F13" s="84"/>
      <c r="G13" s="84"/>
      <c r="H13" s="84"/>
      <c r="I13" s="84"/>
      <c r="J13" s="84"/>
      <c r="K13" s="84"/>
      <c r="L13" s="84"/>
      <c r="M13" s="85"/>
      <c r="N13" s="73"/>
      <c r="O13" s="73"/>
      <c r="P13" s="73"/>
      <c r="Q13" s="73"/>
      <c r="R13" s="73"/>
      <c r="S13" s="73"/>
      <c r="T13" s="73"/>
      <c r="U13" s="73"/>
      <c r="V13" s="73"/>
      <c r="W13" s="73"/>
      <c r="X13" s="73"/>
      <c r="Y13" s="73"/>
      <c r="AA13" s="53"/>
      <c r="AB13" s="293">
        <f>'2. IZJAVA'!E54</f>
        <v>0</v>
      </c>
      <c r="AC13" s="449"/>
      <c r="AD13" s="449"/>
      <c r="AE13" s="449"/>
      <c r="AF13" s="449"/>
      <c r="AG13" s="449"/>
      <c r="AH13" s="449"/>
      <c r="AI13" s="54">
        <f>ROWS($AC$3:AC13)</f>
        <v>11</v>
      </c>
      <c r="AJ13" s="449"/>
      <c r="AK13" s="449"/>
      <c r="AL13" s="449"/>
      <c r="AM13" s="54" t="str">
        <f t="shared" si="0"/>
        <v/>
      </c>
      <c r="AN13" s="54" t="str">
        <f t="array" ref="AN13">IFERROR(IF(ROWS(AN$3:AN13)&gt;COUNTA($AM$3:$AM$22),"",INDEX($AM$3:$AM$22,SMALL(IF($AM$3:$AM$22&lt;&gt;"",ROW(AM$3:AM$22)-ROW($AM$3)+1),ROWS(AN$3:AN13)))),"")</f>
        <v/>
      </c>
      <c r="AO13" s="449"/>
      <c r="AP13" s="54"/>
      <c r="AQ13" s="277"/>
      <c r="AR13" s="277"/>
      <c r="AS13" s="277"/>
      <c r="AT13" s="277"/>
      <c r="AU13" s="277"/>
      <c r="AV13" s="277"/>
      <c r="AW13" s="277"/>
      <c r="AX13" s="277"/>
      <c r="AY13" s="277"/>
      <c r="AZ13" s="277"/>
      <c r="BA13" s="277"/>
      <c r="BB13" s="277"/>
      <c r="BC13" s="78"/>
      <c r="BD13" s="78"/>
      <c r="BE13" s="78"/>
      <c r="BF13" s="78"/>
      <c r="BG13" s="78"/>
      <c r="BH13" s="78"/>
      <c r="BI13" s="78"/>
      <c r="BJ13" s="78"/>
      <c r="BK13" s="78"/>
      <c r="BL13" s="78"/>
      <c r="BM13" s="78"/>
      <c r="BN13" s="78"/>
      <c r="CX13" s="51" t="str">
        <f>'3. FN PO PARTNERJIH '!C130</f>
        <v>Delovni sklop</v>
      </c>
      <c r="CY13" s="51" t="str">
        <f t="shared" si="3"/>
        <v/>
      </c>
    </row>
    <row r="14" spans="2:103" ht="23.25" customHeight="1" x14ac:dyDescent="0.35">
      <c r="D14" s="84"/>
      <c r="E14" s="84"/>
      <c r="F14" s="84"/>
      <c r="G14" s="84"/>
      <c r="H14" s="84"/>
      <c r="I14" s="84"/>
      <c r="J14" s="84"/>
      <c r="K14" s="84"/>
      <c r="L14" s="84"/>
      <c r="M14" s="85"/>
      <c r="N14" s="73"/>
      <c r="O14" s="73"/>
      <c r="P14" s="73"/>
      <c r="Q14" s="73"/>
      <c r="R14" s="73"/>
      <c r="S14" s="73"/>
      <c r="T14" s="73"/>
      <c r="U14" s="73"/>
      <c r="V14" s="73"/>
      <c r="W14" s="73"/>
      <c r="X14" s="73"/>
      <c r="Y14" s="73"/>
      <c r="AA14" s="53"/>
      <c r="AB14" s="293">
        <f>'2. IZJAVA'!E55</f>
        <v>0</v>
      </c>
      <c r="AC14" s="449"/>
      <c r="AD14" s="449"/>
      <c r="AE14" s="449"/>
      <c r="AF14" s="449"/>
      <c r="AG14" s="449"/>
      <c r="AH14" s="449"/>
      <c r="AI14" s="54">
        <f>ROWS($AC$3:AC14)</f>
        <v>12</v>
      </c>
      <c r="AJ14" s="449"/>
      <c r="AK14" s="449"/>
      <c r="AL14" s="449"/>
      <c r="AM14" s="54" t="str">
        <f t="shared" si="0"/>
        <v/>
      </c>
      <c r="AN14" s="54" t="str">
        <f t="array" ref="AN14">IFERROR(IF(ROWS(AN$3:AN14)&gt;COUNTA($AM$3:$AM$22),"",INDEX($AM$3:$AM$22,SMALL(IF($AM$3:$AM$22&lt;&gt;"",ROW(AM$3:AM$22)-ROW($AM$3)+1),ROWS(AN$3:AN14)))),"")</f>
        <v/>
      </c>
      <c r="AO14" s="449"/>
      <c r="AP14" s="54"/>
      <c r="AQ14" s="277"/>
      <c r="AR14" s="277"/>
      <c r="AS14" s="277"/>
      <c r="AT14" s="277"/>
      <c r="AU14" s="277"/>
      <c r="AV14" s="277"/>
      <c r="AW14" s="277"/>
      <c r="AX14" s="277"/>
      <c r="AY14" s="277"/>
      <c r="AZ14" s="277"/>
      <c r="BA14" s="277"/>
      <c r="BB14" s="277"/>
      <c r="BC14" s="78"/>
      <c r="BD14" s="78"/>
      <c r="BE14" s="78"/>
      <c r="BF14" s="78"/>
      <c r="BG14" s="78"/>
      <c r="BH14" s="78"/>
      <c r="BI14" s="78"/>
      <c r="BJ14" s="78"/>
      <c r="BK14" s="78"/>
      <c r="BL14" s="78"/>
      <c r="BM14" s="78"/>
      <c r="BN14" s="78"/>
      <c r="CX14" s="51" t="str">
        <f>'3. FN PO PARTNERJIH '!C149</f>
        <v>Delovni sklop</v>
      </c>
      <c r="CY14" s="51" t="str">
        <f t="shared" si="3"/>
        <v/>
      </c>
    </row>
    <row r="15" spans="2:103" ht="23.25" customHeight="1" x14ac:dyDescent="0.35">
      <c r="D15" s="84"/>
      <c r="E15" s="84"/>
      <c r="F15" s="84"/>
      <c r="G15" s="84"/>
      <c r="H15" s="84"/>
      <c r="I15" s="84"/>
      <c r="J15" s="84"/>
      <c r="K15" s="84"/>
      <c r="L15" s="84"/>
      <c r="M15" s="85"/>
      <c r="N15" s="73"/>
      <c r="O15" s="73"/>
      <c r="P15" s="73"/>
      <c r="Q15" s="73"/>
      <c r="R15" s="73"/>
      <c r="S15" s="73"/>
      <c r="T15" s="73"/>
      <c r="U15" s="73"/>
      <c r="V15" s="73"/>
      <c r="W15" s="73"/>
      <c r="X15" s="73"/>
      <c r="Y15" s="73"/>
      <c r="AA15" s="53"/>
      <c r="AB15" s="293">
        <f>'2. IZJAVA'!E56</f>
        <v>0</v>
      </c>
      <c r="AC15" s="449"/>
      <c r="AD15" s="449"/>
      <c r="AE15" s="449"/>
      <c r="AF15" s="449"/>
      <c r="AG15" s="449"/>
      <c r="AH15" s="449"/>
      <c r="AI15" s="54">
        <f>ROWS($AC$3:AC15)</f>
        <v>13</v>
      </c>
      <c r="AJ15" s="449"/>
      <c r="AK15" s="449"/>
      <c r="AL15" s="449"/>
      <c r="AM15" s="54" t="str">
        <f t="shared" si="0"/>
        <v/>
      </c>
      <c r="AN15" s="54" t="str">
        <f t="array" ref="AN15">IFERROR(IF(ROWS(AN$3:AN15)&gt;COUNTA($AM$3:$AM$22),"",INDEX($AM$3:$AM$22,SMALL(IF($AM$3:$AM$22&lt;&gt;"",ROW(AM$3:AM$22)-ROW($AM$3)+1),ROWS(AN$3:AN15)))),"")</f>
        <v/>
      </c>
      <c r="AO15" s="449"/>
      <c r="AP15" s="54"/>
      <c r="AQ15" s="277"/>
      <c r="AR15" s="277"/>
      <c r="AS15" s="277"/>
      <c r="AT15" s="277"/>
      <c r="AU15" s="277"/>
      <c r="AV15" s="277"/>
      <c r="AW15" s="277"/>
      <c r="AX15" s="277"/>
      <c r="AY15" s="277"/>
      <c r="AZ15" s="277"/>
      <c r="BA15" s="277"/>
      <c r="BB15" s="277"/>
      <c r="BC15" s="78"/>
      <c r="BD15" s="78"/>
      <c r="BE15" s="78"/>
      <c r="BF15" s="78"/>
      <c r="BG15" s="78"/>
      <c r="BH15" s="78"/>
      <c r="BI15" s="78"/>
      <c r="BJ15" s="78"/>
      <c r="BK15" s="78"/>
      <c r="BL15" s="78"/>
      <c r="BM15" s="78"/>
      <c r="BN15" s="78"/>
      <c r="CX15" s="51" t="str">
        <f>'3. FN PO PARTNERJIH '!C169</f>
        <v>DS 1</v>
      </c>
      <c r="CY15" s="51" t="str">
        <f t="shared" si="3"/>
        <v/>
      </c>
    </row>
    <row r="16" spans="2:103" ht="23.25" customHeight="1" x14ac:dyDescent="0.35">
      <c r="D16" s="84"/>
      <c r="E16" s="84"/>
      <c r="F16" s="84"/>
      <c r="G16" s="84"/>
      <c r="H16" s="84"/>
      <c r="I16" s="84"/>
      <c r="J16" s="84"/>
      <c r="K16" s="84"/>
      <c r="L16" s="84"/>
      <c r="M16" s="85"/>
      <c r="N16" s="73"/>
      <c r="O16" s="73"/>
      <c r="P16" s="73"/>
      <c r="Q16" s="73"/>
      <c r="R16" s="73"/>
      <c r="S16" s="73"/>
      <c r="T16" s="73"/>
      <c r="U16" s="73"/>
      <c r="V16" s="73"/>
      <c r="W16" s="73"/>
      <c r="X16" s="73"/>
      <c r="Y16" s="73"/>
      <c r="AA16" s="53"/>
      <c r="AB16" s="293">
        <f>'2. IZJAVA'!E57</f>
        <v>0</v>
      </c>
      <c r="AC16" s="449"/>
      <c r="AD16" s="449"/>
      <c r="AE16" s="449"/>
      <c r="AF16" s="449"/>
      <c r="AG16" s="449"/>
      <c r="AH16" s="449"/>
      <c r="AI16" s="54">
        <f>ROWS($AC$3:AC16)</f>
        <v>14</v>
      </c>
      <c r="AJ16" s="449"/>
      <c r="AK16" s="449"/>
      <c r="AL16" s="449"/>
      <c r="AM16" s="54" t="str">
        <f t="shared" si="0"/>
        <v/>
      </c>
      <c r="AN16" s="54" t="str">
        <f t="array" ref="AN16">IFERROR(IF(ROWS(AN$3:AN16)&gt;COUNTA($AM$3:$AM$22),"",INDEX($AM$3:$AM$22,SMALL(IF($AM$3:$AM$22&lt;&gt;"",ROW(AM$3:AM$22)-ROW($AM$3)+1),ROWS(AN$3:AN16)))),"")</f>
        <v/>
      </c>
      <c r="AO16" s="449"/>
      <c r="AP16" s="54"/>
      <c r="AQ16" s="277"/>
      <c r="AR16" s="277"/>
      <c r="AS16" s="277"/>
      <c r="AT16" s="277"/>
      <c r="AU16" s="277"/>
      <c r="AV16" s="277"/>
      <c r="AW16" s="277"/>
      <c r="AX16" s="277"/>
      <c r="AY16" s="277"/>
      <c r="AZ16" s="277"/>
      <c r="BA16" s="277"/>
      <c r="BB16" s="277"/>
      <c r="BC16" s="78"/>
      <c r="BD16" s="78"/>
      <c r="BE16" s="78"/>
      <c r="BF16" s="78"/>
      <c r="BG16" s="78"/>
      <c r="BH16" s="78"/>
      <c r="BI16" s="78"/>
      <c r="BJ16" s="78"/>
      <c r="BK16" s="78"/>
      <c r="BL16" s="78"/>
      <c r="BM16" s="78"/>
      <c r="BN16" s="78"/>
      <c r="CX16" s="51" t="str">
        <f>'3. FN PO PARTNERJIH '!C188</f>
        <v>DS 1</v>
      </c>
      <c r="CY16" s="51" t="str">
        <f t="shared" si="3"/>
        <v/>
      </c>
    </row>
    <row r="17" spans="4:103" ht="23.25" customHeight="1" x14ac:dyDescent="0.35">
      <c r="D17" s="84"/>
      <c r="E17" s="84"/>
      <c r="F17" s="84"/>
      <c r="G17" s="84"/>
      <c r="H17" s="84"/>
      <c r="I17" s="84"/>
      <c r="J17" s="84"/>
      <c r="K17" s="84"/>
      <c r="L17" s="84"/>
      <c r="M17" s="85"/>
      <c r="N17" s="73"/>
      <c r="O17" s="73"/>
      <c r="P17" s="73"/>
      <c r="Q17" s="73"/>
      <c r="R17" s="73"/>
      <c r="S17" s="73"/>
      <c r="T17" s="73"/>
      <c r="U17" s="73"/>
      <c r="V17" s="73"/>
      <c r="W17" s="73"/>
      <c r="X17" s="73"/>
      <c r="Y17" s="73"/>
      <c r="AA17" s="53"/>
      <c r="AB17" s="293">
        <f>'2. IZJAVA'!E58</f>
        <v>0</v>
      </c>
      <c r="AC17" s="449"/>
      <c r="AD17" s="449"/>
      <c r="AE17" s="449"/>
      <c r="AF17" s="449"/>
      <c r="AG17" s="449"/>
      <c r="AH17" s="449"/>
      <c r="AI17" s="54">
        <f>ROWS($AC$3:AC17)</f>
        <v>15</v>
      </c>
      <c r="AJ17" s="449"/>
      <c r="AK17" s="449"/>
      <c r="AL17" s="449"/>
      <c r="AM17" s="54" t="str">
        <f t="shared" si="0"/>
        <v/>
      </c>
      <c r="AN17" s="54" t="str">
        <f t="array" ref="AN17">IFERROR(IF(ROWS(AN$3:AN17)&gt;COUNTA($AM$3:$AM$22),"",INDEX($AM$3:$AM$22,SMALL(IF($AM$3:$AM$22&lt;&gt;"",ROW(AM$3:AM$22)-ROW($AM$3)+1),ROWS(AN$3:AN17)))),"")</f>
        <v/>
      </c>
      <c r="AO17" s="449"/>
      <c r="AP17" s="54"/>
      <c r="AQ17" s="277"/>
      <c r="AR17" s="277"/>
      <c r="AS17" s="277"/>
      <c r="AT17" s="277"/>
      <c r="AU17" s="277"/>
      <c r="AV17" s="277"/>
      <c r="AW17" s="277"/>
      <c r="AX17" s="277"/>
      <c r="AY17" s="277"/>
      <c r="AZ17" s="277"/>
      <c r="BA17" s="277"/>
      <c r="BB17" s="277"/>
      <c r="BC17" s="78"/>
      <c r="BD17" s="78"/>
      <c r="BE17" s="78"/>
      <c r="BF17" s="78"/>
      <c r="BG17" s="78"/>
      <c r="BH17" s="78"/>
      <c r="BI17" s="78"/>
      <c r="BJ17" s="78"/>
      <c r="BK17" s="78"/>
      <c r="BL17" s="78"/>
      <c r="BM17" s="78"/>
      <c r="BN17" s="78"/>
      <c r="CX17" s="51" t="str">
        <f>'3. FN PO PARTNERJIH '!C207</f>
        <v>DS 1</v>
      </c>
      <c r="CY17" s="51" t="str">
        <f t="shared" si="3"/>
        <v/>
      </c>
    </row>
    <row r="18" spans="4:103" ht="23.25" customHeight="1" x14ac:dyDescent="0.35">
      <c r="D18" s="84"/>
      <c r="E18" s="84"/>
      <c r="F18" s="84"/>
      <c r="G18" s="84"/>
      <c r="H18" s="84"/>
      <c r="I18" s="84"/>
      <c r="J18" s="84"/>
      <c r="K18" s="84"/>
      <c r="L18" s="84"/>
      <c r="M18" s="85"/>
      <c r="N18" s="73"/>
      <c r="O18" s="73"/>
      <c r="P18" s="73"/>
      <c r="Q18" s="73"/>
      <c r="R18" s="73"/>
      <c r="S18" s="73"/>
      <c r="T18" s="73"/>
      <c r="U18" s="73"/>
      <c r="V18" s="73"/>
      <c r="W18" s="73"/>
      <c r="X18" s="73"/>
      <c r="Y18" s="73"/>
      <c r="AA18" s="53"/>
      <c r="AB18" s="293">
        <f>'2. IZJAVA'!E59</f>
        <v>0</v>
      </c>
      <c r="AC18" s="449"/>
      <c r="AD18" s="449"/>
      <c r="AE18" s="449"/>
      <c r="AF18" s="449"/>
      <c r="AG18" s="449"/>
      <c r="AH18" s="449"/>
      <c r="AI18" s="449"/>
      <c r="AJ18" s="449"/>
      <c r="AK18" s="449"/>
      <c r="AL18" s="449"/>
      <c r="AM18" s="54" t="str">
        <f t="shared" si="0"/>
        <v/>
      </c>
      <c r="AN18" s="54" t="str">
        <f t="array" ref="AN18">IFERROR(IF(ROWS(AN$3:AN18)&gt;COUNTA($AM$3:$AM$22),"",INDEX($AM$3:$AM$22,SMALL(IF($AM$3:$AM$22&lt;&gt;"",ROW(AM$3:AM$22)-ROW($AM$3)+1),ROWS(AN$3:AN18)))),"")</f>
        <v/>
      </c>
      <c r="AO18" s="449"/>
      <c r="AP18" s="54"/>
      <c r="AQ18" s="277"/>
      <c r="AR18" s="277"/>
      <c r="AS18" s="277"/>
      <c r="AT18" s="277"/>
      <c r="AU18" s="277"/>
      <c r="AV18" s="277"/>
      <c r="AW18" s="277"/>
      <c r="AX18" s="277"/>
      <c r="AY18" s="277"/>
      <c r="AZ18" s="277"/>
      <c r="BA18" s="277"/>
      <c r="BB18" s="277"/>
      <c r="BC18" s="78"/>
      <c r="BD18" s="78"/>
      <c r="BE18" s="78"/>
      <c r="BF18" s="78"/>
      <c r="BG18" s="78"/>
      <c r="BH18" s="78"/>
      <c r="BI18" s="78"/>
      <c r="BJ18" s="78"/>
      <c r="BK18" s="78"/>
      <c r="BL18" s="78"/>
      <c r="BM18" s="78"/>
      <c r="BN18" s="78"/>
      <c r="CX18" s="51" t="str">
        <f>'3. FN PO PARTNERJIH '!C226</f>
        <v>DS 1</v>
      </c>
      <c r="CY18" s="51" t="str">
        <f t="shared" si="3"/>
        <v/>
      </c>
    </row>
    <row r="19" spans="4:103" ht="23.25" customHeight="1" x14ac:dyDescent="0.35">
      <c r="D19" s="84"/>
      <c r="E19" s="84"/>
      <c r="F19" s="84"/>
      <c r="G19" s="84"/>
      <c r="H19" s="84"/>
      <c r="I19" s="84"/>
      <c r="J19" s="84"/>
      <c r="K19" s="84"/>
      <c r="L19" s="84"/>
      <c r="M19" s="85"/>
      <c r="N19" s="73"/>
      <c r="O19" s="73"/>
      <c r="P19" s="73"/>
      <c r="Q19" s="73"/>
      <c r="R19" s="73"/>
      <c r="S19" s="73"/>
      <c r="T19" s="73"/>
      <c r="U19" s="73"/>
      <c r="V19" s="73"/>
      <c r="W19" s="73"/>
      <c r="X19" s="73"/>
      <c r="Y19" s="73"/>
      <c r="AA19" s="53"/>
      <c r="AB19" s="448"/>
      <c r="AC19" s="449"/>
      <c r="AD19" s="449"/>
      <c r="AE19" s="449"/>
      <c r="AF19" s="449"/>
      <c r="AG19" s="449"/>
      <c r="AH19" s="449"/>
      <c r="AI19" s="449"/>
      <c r="AJ19" s="449"/>
      <c r="AK19" s="449"/>
      <c r="AL19" s="449"/>
      <c r="AM19" s="449"/>
      <c r="AN19" s="449"/>
      <c r="AO19" s="449"/>
      <c r="AP19" s="449"/>
      <c r="AQ19" s="277"/>
      <c r="AR19" s="277"/>
      <c r="AS19" s="277"/>
      <c r="AT19" s="277"/>
      <c r="AU19" s="277"/>
      <c r="AV19" s="277"/>
      <c r="AW19" s="277"/>
      <c r="AX19" s="277"/>
      <c r="AY19" s="277"/>
      <c r="AZ19" s="277"/>
      <c r="BA19" s="277"/>
      <c r="BB19" s="277"/>
      <c r="BC19" s="78"/>
      <c r="BD19" s="78"/>
      <c r="BE19" s="78"/>
      <c r="BF19" s="78"/>
      <c r="BG19" s="78"/>
      <c r="BH19" s="78"/>
      <c r="BI19" s="78"/>
      <c r="BJ19" s="78"/>
      <c r="BK19" s="78"/>
      <c r="BL19" s="78"/>
      <c r="BM19" s="78"/>
      <c r="BN19" s="78"/>
      <c r="CX19" s="51" t="str">
        <f>'3. FN PO PARTNERJIH '!C245</f>
        <v>DS 1</v>
      </c>
      <c r="CY19" s="51" t="str">
        <f t="shared" si="3"/>
        <v/>
      </c>
    </row>
    <row r="20" spans="4:103" ht="23.25" customHeight="1" x14ac:dyDescent="0.35">
      <c r="D20" s="84"/>
      <c r="E20" s="84"/>
      <c r="F20" s="84"/>
      <c r="G20" s="84"/>
      <c r="H20" s="84"/>
      <c r="I20" s="84"/>
      <c r="J20" s="84"/>
      <c r="K20" s="84"/>
      <c r="L20" s="84"/>
      <c r="M20" s="85"/>
      <c r="N20" s="73"/>
      <c r="O20" s="73"/>
      <c r="P20" s="73"/>
      <c r="Q20" s="73"/>
      <c r="R20" s="73"/>
      <c r="S20" s="73"/>
      <c r="T20" s="73"/>
      <c r="U20" s="73"/>
      <c r="V20" s="73"/>
      <c r="W20" s="73"/>
      <c r="X20" s="73"/>
      <c r="Y20" s="73"/>
      <c r="AA20" s="53"/>
      <c r="AB20" s="448"/>
      <c r="AC20" s="449"/>
      <c r="AD20" s="449"/>
      <c r="AE20" s="449"/>
      <c r="AF20" s="449"/>
      <c r="AG20" s="449"/>
      <c r="AH20" s="449"/>
      <c r="AI20" s="449"/>
      <c r="AJ20" s="449"/>
      <c r="AK20" s="449"/>
      <c r="AL20" s="449"/>
      <c r="AM20" s="449"/>
      <c r="AN20" s="449"/>
      <c r="AO20" s="449"/>
      <c r="AP20" s="449"/>
      <c r="AQ20" s="277"/>
      <c r="AR20" s="277"/>
      <c r="AS20" s="277"/>
      <c r="AT20" s="277"/>
      <c r="AU20" s="277"/>
      <c r="AV20" s="277"/>
      <c r="AW20" s="277"/>
      <c r="AX20" s="277"/>
      <c r="AY20" s="277"/>
      <c r="AZ20" s="277"/>
      <c r="BA20" s="277"/>
      <c r="BB20" s="277"/>
      <c r="BC20" s="78"/>
      <c r="BD20" s="78"/>
      <c r="BE20" s="78"/>
      <c r="BF20" s="78"/>
      <c r="BG20" s="78"/>
      <c r="BH20" s="78"/>
      <c r="BI20" s="78"/>
      <c r="BJ20" s="78"/>
      <c r="BK20" s="78"/>
      <c r="BL20" s="78"/>
      <c r="BM20" s="78"/>
      <c r="BN20" s="78"/>
      <c r="CX20" s="51" t="str">
        <f>'3. FN PO PARTNERJIH '!C264</f>
        <v>DS 1</v>
      </c>
      <c r="CY20" s="51" t="str">
        <f t="shared" si="3"/>
        <v/>
      </c>
    </row>
    <row r="21" spans="4:103" ht="45.75" customHeight="1" x14ac:dyDescent="0.35">
      <c r="D21" s="451" t="s">
        <v>241</v>
      </c>
      <c r="E21" s="1100" t="str">
        <f>IF('1.NASLOVNICA'!J38=0,"Krajši akronim","Finančni načrt: " &amp;'1.NASLOVNICA'!J38)</f>
        <v>Krajši akronim</v>
      </c>
      <c r="F21" s="1101"/>
      <c r="G21" s="1101"/>
      <c r="H21" s="1101"/>
      <c r="I21" s="1101"/>
      <c r="J21" s="84"/>
      <c r="K21" s="84"/>
      <c r="L21" s="84"/>
      <c r="M21" s="85"/>
      <c r="N21" s="73"/>
      <c r="O21" s="73"/>
      <c r="P21" s="73"/>
      <c r="Q21" s="73"/>
      <c r="R21" s="73"/>
      <c r="S21" s="73"/>
      <c r="T21" s="73"/>
      <c r="U21" s="73"/>
      <c r="V21" s="73"/>
      <c r="W21" s="73"/>
      <c r="X21" s="73"/>
      <c r="Y21" s="73"/>
      <c r="AA21" s="53"/>
      <c r="AB21" s="448"/>
      <c r="AC21" s="449"/>
      <c r="AD21" s="449"/>
      <c r="AE21" s="449"/>
      <c r="AF21" s="449"/>
      <c r="AG21" s="449"/>
      <c r="AH21" s="449"/>
      <c r="AI21" s="449"/>
      <c r="AJ21" s="449"/>
      <c r="AK21" s="449"/>
      <c r="AL21" s="449"/>
      <c r="AM21" s="449"/>
      <c r="AN21" s="449"/>
      <c r="AO21" s="449"/>
      <c r="AP21" s="449"/>
      <c r="AQ21" s="277"/>
      <c r="AR21" s="277"/>
      <c r="AS21" s="277"/>
      <c r="AT21" s="277"/>
      <c r="AU21" s="277"/>
      <c r="AV21" s="277"/>
      <c r="AW21" s="277"/>
      <c r="AX21" s="277"/>
      <c r="AY21" s="277"/>
      <c r="AZ21" s="277"/>
      <c r="BA21" s="277"/>
      <c r="BB21" s="277"/>
      <c r="BC21" s="78"/>
      <c r="BD21" s="78"/>
      <c r="BE21" s="78"/>
      <c r="BF21" s="78"/>
      <c r="BG21" s="78"/>
      <c r="BH21" s="78"/>
      <c r="BI21" s="78"/>
      <c r="BJ21" s="78"/>
      <c r="BK21" s="78"/>
      <c r="BL21" s="78"/>
      <c r="BM21" s="78"/>
      <c r="BN21" s="78"/>
      <c r="CX21" s="51" t="str">
        <f>'3. FN PO PARTNERJIH '!C283</f>
        <v>DS 1</v>
      </c>
      <c r="CY21" s="51" t="str">
        <f t="shared" si="3"/>
        <v/>
      </c>
    </row>
    <row r="22" spans="4:103" ht="26.25" thickBot="1" x14ac:dyDescent="0.4">
      <c r="D22" s="84"/>
      <c r="E22" s="1102"/>
      <c r="F22" s="1102"/>
      <c r="G22" s="1102"/>
      <c r="H22" s="1102"/>
      <c r="I22" s="1102"/>
      <c r="J22" s="84"/>
      <c r="K22" s="84"/>
      <c r="L22" s="84"/>
      <c r="M22" s="85"/>
      <c r="N22" s="73"/>
      <c r="O22" s="73"/>
      <c r="P22" s="73"/>
      <c r="Q22" s="73"/>
      <c r="R22" s="73"/>
      <c r="S22" s="73"/>
      <c r="T22" s="73"/>
      <c r="U22" s="73"/>
      <c r="V22" s="73"/>
      <c r="W22" s="73"/>
      <c r="X22" s="73"/>
      <c r="Y22" s="73"/>
      <c r="AA22" s="53"/>
      <c r="AB22" s="448"/>
      <c r="AC22" s="449"/>
      <c r="AD22" s="449"/>
      <c r="AE22" s="449"/>
      <c r="AF22" s="449"/>
      <c r="AG22" s="449"/>
      <c r="AH22" s="449"/>
      <c r="AI22" s="449"/>
      <c r="AJ22" s="449"/>
      <c r="AK22" s="449"/>
      <c r="AL22" s="449"/>
      <c r="AM22" s="449"/>
      <c r="AN22" s="449"/>
      <c r="AO22" s="449"/>
      <c r="AP22" s="449"/>
      <c r="AQ22" s="277"/>
      <c r="AR22" s="277"/>
      <c r="AS22" s="277"/>
      <c r="AT22" s="277"/>
      <c r="AU22" s="277"/>
      <c r="AV22" s="277"/>
      <c r="AW22" s="277"/>
      <c r="AX22" s="277"/>
      <c r="AY22" s="277"/>
      <c r="AZ22" s="277"/>
      <c r="BA22" s="277"/>
      <c r="BB22" s="277"/>
      <c r="BC22" s="78"/>
      <c r="BD22" s="78"/>
      <c r="BE22" s="78"/>
      <c r="BF22" s="78"/>
      <c r="BG22" s="78"/>
      <c r="BH22" s="78"/>
      <c r="BI22" s="78"/>
      <c r="BJ22" s="78"/>
      <c r="BK22" s="78"/>
      <c r="BL22" s="78"/>
      <c r="BM22" s="78"/>
      <c r="BN22" s="78"/>
      <c r="CX22" s="51" t="str">
        <f>'3. FN PO PARTNERJIH '!C302</f>
        <v>DS 1</v>
      </c>
      <c r="CY22" s="51" t="str">
        <f t="shared" si="3"/>
        <v/>
      </c>
    </row>
    <row r="23" spans="4:103" ht="26.25" thickTop="1" x14ac:dyDescent="0.35">
      <c r="D23" s="84"/>
      <c r="E23" s="84"/>
      <c r="F23" s="84"/>
      <c r="G23" s="84"/>
      <c r="H23" s="84"/>
      <c r="I23" s="84"/>
      <c r="J23" s="84"/>
      <c r="K23" s="84"/>
      <c r="L23" s="84"/>
      <c r="M23" s="85"/>
      <c r="N23" s="73"/>
      <c r="O23" s="73"/>
      <c r="P23" s="73"/>
      <c r="Q23" s="73"/>
      <c r="R23" s="73"/>
      <c r="S23" s="73"/>
      <c r="T23" s="73"/>
      <c r="U23" s="73"/>
      <c r="V23" s="73"/>
      <c r="W23" s="73"/>
      <c r="X23" s="73"/>
      <c r="Y23" s="73"/>
      <c r="AA23" s="53"/>
      <c r="AB23" s="53"/>
      <c r="AC23" s="53"/>
      <c r="AD23" s="53"/>
      <c r="AE23" s="53"/>
      <c r="AF23" s="53"/>
      <c r="AG23" s="53"/>
      <c r="AH23" s="53"/>
      <c r="AI23" s="53"/>
      <c r="AJ23" s="53"/>
      <c r="AK23" s="53"/>
      <c r="AL23" s="53"/>
      <c r="AM23" s="53"/>
      <c r="AN23" s="53"/>
      <c r="AO23" s="53"/>
      <c r="AQ23" s="58"/>
      <c r="AR23" s="58"/>
      <c r="AS23" s="58"/>
      <c r="AT23" s="58"/>
      <c r="AU23" s="58"/>
      <c r="AV23" s="58"/>
      <c r="AW23" s="58"/>
      <c r="AX23" s="58"/>
      <c r="AY23" s="58"/>
      <c r="AZ23" s="58"/>
      <c r="BA23" s="58"/>
      <c r="BB23" s="58"/>
      <c r="BC23" s="78"/>
      <c r="BD23" s="78"/>
      <c r="BE23" s="78"/>
      <c r="BF23" s="78"/>
      <c r="BG23" s="78"/>
      <c r="BH23" s="78"/>
      <c r="BI23" s="78"/>
      <c r="BJ23" s="78"/>
      <c r="BK23" s="78"/>
      <c r="BL23" s="78"/>
      <c r="BM23" s="78"/>
      <c r="BN23" s="78"/>
      <c r="CX23" s="51" t="str">
        <f>'3. FN PO PARTNERJIH '!C321</f>
        <v>DS 1</v>
      </c>
      <c r="CY23" s="51" t="str">
        <f t="shared" si="3"/>
        <v/>
      </c>
    </row>
    <row r="24" spans="4:103" ht="15" customHeight="1" x14ac:dyDescent="0.35">
      <c r="D24" s="55" t="s">
        <v>108</v>
      </c>
      <c r="E24" s="1083" t="s">
        <v>32</v>
      </c>
      <c r="F24" s="1083" t="s">
        <v>109</v>
      </c>
      <c r="G24" s="1093" t="s">
        <v>110</v>
      </c>
      <c r="H24" s="1094"/>
      <c r="I24" s="1093" t="s">
        <v>111</v>
      </c>
      <c r="J24" s="1094"/>
      <c r="K24" s="1083" t="s">
        <v>112</v>
      </c>
      <c r="L24" s="1083" t="s">
        <v>159</v>
      </c>
      <c r="M24" s="56" t="s">
        <v>160</v>
      </c>
      <c r="N24" s="73"/>
      <c r="O24" s="55" t="s">
        <v>108</v>
      </c>
      <c r="P24" s="1083" t="s">
        <v>32</v>
      </c>
      <c r="Q24" s="1083" t="s">
        <v>109</v>
      </c>
      <c r="R24" s="1093" t="s">
        <v>110</v>
      </c>
      <c r="S24" s="1094"/>
      <c r="T24" s="1093" t="s">
        <v>111</v>
      </c>
      <c r="U24" s="1094"/>
      <c r="V24" s="1083" t="s">
        <v>176</v>
      </c>
      <c r="W24" s="1083" t="s">
        <v>159</v>
      </c>
      <c r="X24" s="1083" t="s">
        <v>174</v>
      </c>
      <c r="Y24" s="572" t="s">
        <v>160</v>
      </c>
      <c r="AA24" s="55" t="s">
        <v>108</v>
      </c>
      <c r="AB24" s="1083" t="s">
        <v>32</v>
      </c>
      <c r="AC24" s="1083" t="s">
        <v>109</v>
      </c>
      <c r="AD24" s="1093" t="s">
        <v>110</v>
      </c>
      <c r="AE24" s="1094"/>
      <c r="AF24" s="1093" t="s">
        <v>111</v>
      </c>
      <c r="AG24" s="1094"/>
      <c r="AH24" s="1083" t="s">
        <v>112</v>
      </c>
      <c r="AI24" s="1083" t="s">
        <v>159</v>
      </c>
      <c r="AJ24" s="570" t="s">
        <v>160</v>
      </c>
      <c r="AK24" s="1083" t="s">
        <v>174</v>
      </c>
      <c r="AL24" s="1083" t="s">
        <v>113</v>
      </c>
      <c r="AM24" s="1083" t="s">
        <v>208</v>
      </c>
      <c r="AN24" s="57"/>
      <c r="AO24" s="57"/>
      <c r="AQ24" s="58"/>
      <c r="AR24" s="55" t="s">
        <v>108</v>
      </c>
      <c r="AS24" s="1083" t="s">
        <v>32</v>
      </c>
      <c r="AT24" s="1083" t="s">
        <v>109</v>
      </c>
      <c r="AU24" s="1093" t="s">
        <v>110</v>
      </c>
      <c r="AV24" s="1094"/>
      <c r="AW24" s="1093" t="s">
        <v>111</v>
      </c>
      <c r="AX24" s="1094"/>
      <c r="AY24" s="1083" t="s">
        <v>112</v>
      </c>
      <c r="AZ24" s="1083" t="s">
        <v>159</v>
      </c>
      <c r="BA24" s="626"/>
      <c r="BB24" s="570" t="s">
        <v>160</v>
      </c>
      <c r="BC24" s="78"/>
      <c r="BD24" s="55" t="s">
        <v>108</v>
      </c>
      <c r="BE24" s="1083" t="s">
        <v>32</v>
      </c>
      <c r="BF24" s="1083" t="s">
        <v>109</v>
      </c>
      <c r="BG24" s="1093" t="s">
        <v>110</v>
      </c>
      <c r="BH24" s="1094"/>
      <c r="BI24" s="1093" t="s">
        <v>111</v>
      </c>
      <c r="BJ24" s="1094"/>
      <c r="BK24" s="1083" t="s">
        <v>112</v>
      </c>
      <c r="BL24" s="1083" t="s">
        <v>159</v>
      </c>
      <c r="BM24" s="570" t="s">
        <v>160</v>
      </c>
      <c r="BN24" s="78"/>
      <c r="BP24" s="55" t="s">
        <v>108</v>
      </c>
      <c r="BQ24" s="1083" t="s">
        <v>32</v>
      </c>
      <c r="BR24" s="1083" t="s">
        <v>109</v>
      </c>
      <c r="BS24" s="1093" t="s">
        <v>110</v>
      </c>
      <c r="BT24" s="1094"/>
      <c r="BU24" s="1093" t="s">
        <v>111</v>
      </c>
      <c r="BV24" s="1094"/>
      <c r="BW24" s="1083" t="s">
        <v>112</v>
      </c>
      <c r="BX24" s="1083" t="s">
        <v>159</v>
      </c>
      <c r="BY24" s="570" t="s">
        <v>160</v>
      </c>
    </row>
    <row r="25" spans="4:103" ht="30" x14ac:dyDescent="0.35">
      <c r="D25" s="59" t="s">
        <v>31</v>
      </c>
      <c r="E25" s="1084"/>
      <c r="F25" s="1084"/>
      <c r="G25" s="570" t="s">
        <v>114</v>
      </c>
      <c r="H25" s="570" t="s">
        <v>115</v>
      </c>
      <c r="I25" s="571" t="s">
        <v>116</v>
      </c>
      <c r="J25" s="571" t="s">
        <v>117</v>
      </c>
      <c r="K25" s="1084"/>
      <c r="L25" s="1084"/>
      <c r="M25" s="56" t="s">
        <v>161</v>
      </c>
      <c r="N25" s="73"/>
      <c r="O25" s="59" t="s">
        <v>31</v>
      </c>
      <c r="P25" s="1084"/>
      <c r="Q25" s="1084"/>
      <c r="R25" s="570" t="s">
        <v>114</v>
      </c>
      <c r="S25" s="570" t="s">
        <v>115</v>
      </c>
      <c r="T25" s="571" t="s">
        <v>116</v>
      </c>
      <c r="U25" s="571" t="s">
        <v>117</v>
      </c>
      <c r="V25" s="1084"/>
      <c r="W25" s="1084"/>
      <c r="X25" s="1095"/>
      <c r="Y25" s="572" t="s">
        <v>161</v>
      </c>
      <c r="AA25" s="59" t="s">
        <v>31</v>
      </c>
      <c r="AB25" s="1084"/>
      <c r="AC25" s="1084"/>
      <c r="AD25" s="570" t="s">
        <v>114</v>
      </c>
      <c r="AE25" s="570" t="s">
        <v>115</v>
      </c>
      <c r="AF25" s="571" t="s">
        <v>116</v>
      </c>
      <c r="AG25" s="571" t="s">
        <v>117</v>
      </c>
      <c r="AH25" s="1084"/>
      <c r="AI25" s="1084"/>
      <c r="AJ25" s="570" t="s">
        <v>161</v>
      </c>
      <c r="AK25" s="1095"/>
      <c r="AL25" s="1095"/>
      <c r="AM25" s="1095"/>
      <c r="AN25" s="57"/>
      <c r="AO25" s="57"/>
      <c r="AQ25" s="58"/>
      <c r="AR25" s="59" t="s">
        <v>31</v>
      </c>
      <c r="AS25" s="1084"/>
      <c r="AT25" s="1084"/>
      <c r="AU25" s="570" t="s">
        <v>114</v>
      </c>
      <c r="AV25" s="570" t="s">
        <v>115</v>
      </c>
      <c r="AW25" s="571" t="s">
        <v>116</v>
      </c>
      <c r="AX25" s="571" t="s">
        <v>117</v>
      </c>
      <c r="AY25" s="1084"/>
      <c r="AZ25" s="1084"/>
      <c r="BA25" s="627"/>
      <c r="BB25" s="570" t="s">
        <v>161</v>
      </c>
      <c r="BC25" s="78"/>
      <c r="BD25" s="59" t="s">
        <v>31</v>
      </c>
      <c r="BE25" s="1084"/>
      <c r="BF25" s="1084"/>
      <c r="BG25" s="570" t="s">
        <v>114</v>
      </c>
      <c r="BH25" s="570" t="s">
        <v>115</v>
      </c>
      <c r="BI25" s="571" t="s">
        <v>116</v>
      </c>
      <c r="BJ25" s="571" t="s">
        <v>117</v>
      </c>
      <c r="BK25" s="1084"/>
      <c r="BL25" s="1084"/>
      <c r="BM25" s="570" t="s">
        <v>161</v>
      </c>
      <c r="BN25" s="78"/>
      <c r="BP25" s="59" t="s">
        <v>31</v>
      </c>
      <c r="BQ25" s="1084"/>
      <c r="BR25" s="1084"/>
      <c r="BS25" s="570" t="s">
        <v>114</v>
      </c>
      <c r="BT25" s="570" t="s">
        <v>115</v>
      </c>
      <c r="BU25" s="571" t="s">
        <v>116</v>
      </c>
      <c r="BV25" s="571" t="s">
        <v>117</v>
      </c>
      <c r="BW25" s="1084"/>
      <c r="BX25" s="1084"/>
      <c r="BY25" s="570" t="s">
        <v>161</v>
      </c>
    </row>
    <row r="26" spans="4:103" x14ac:dyDescent="0.35">
      <c r="D26" s="60" t="s">
        <v>98</v>
      </c>
      <c r="E26" s="61">
        <f>+E56+E69+E81+E93+E105+E117+E129+E141+E153+E165+E177+E189+E201+E213+E225+E237</f>
        <v>0</v>
      </c>
      <c r="F26" s="61">
        <f t="shared" ref="F26:K26" si="4">+F56+F69+F81+F93+F105+F117+F129+F141+F153+F165+F177+F189+F201+F213+F225+F237</f>
        <v>0</v>
      </c>
      <c r="G26" s="61">
        <f t="shared" si="4"/>
        <v>0</v>
      </c>
      <c r="H26" s="61">
        <f t="shared" si="4"/>
        <v>0</v>
      </c>
      <c r="I26" s="61">
        <f t="shared" si="4"/>
        <v>0</v>
      </c>
      <c r="J26" s="61">
        <f t="shared" si="4"/>
        <v>0</v>
      </c>
      <c r="K26" s="61">
        <f t="shared" si="4"/>
        <v>0</v>
      </c>
      <c r="L26" s="62">
        <f>+J26+I26+H26+G26+F26+E26</f>
        <v>0</v>
      </c>
      <c r="M26" s="63">
        <f>+K26+L26</f>
        <v>0</v>
      </c>
      <c r="N26" s="73"/>
      <c r="O26" s="60" t="s">
        <v>98</v>
      </c>
      <c r="P26" s="61">
        <f t="shared" ref="P26:V31" si="5">+P56+P69+P81+P93+P105+P117+P129+P141+P153+P165+P177+P189+P201+P213+P225+P237</f>
        <v>0</v>
      </c>
      <c r="Q26" s="61">
        <f t="shared" si="5"/>
        <v>0</v>
      </c>
      <c r="R26" s="61">
        <f t="shared" si="5"/>
        <v>0</v>
      </c>
      <c r="S26" s="61">
        <f t="shared" si="5"/>
        <v>0</v>
      </c>
      <c r="T26" s="61">
        <f t="shared" si="5"/>
        <v>0</v>
      </c>
      <c r="U26" s="61">
        <f t="shared" si="5"/>
        <v>0</v>
      </c>
      <c r="V26" s="61">
        <f t="shared" si="5"/>
        <v>0</v>
      </c>
      <c r="W26" s="62">
        <f t="shared" ref="W26:W31" si="6">+U26+T26+S26+R26+Q26+P26</f>
        <v>0</v>
      </c>
      <c r="X26" s="1054"/>
      <c r="Y26" s="64">
        <f>+V26+W26</f>
        <v>0</v>
      </c>
      <c r="AA26" s="60" t="s">
        <v>98</v>
      </c>
      <c r="AB26" s="61">
        <f t="shared" ref="AB26:AH31" si="7">+AB56+AB69+AB81+AB93+AB105+AB117+AB129+AB141+AB153+AB165+AB177+AB189+AB201+AB213+AB225+AB237</f>
        <v>0</v>
      </c>
      <c r="AC26" s="61">
        <f t="shared" si="7"/>
        <v>0</v>
      </c>
      <c r="AD26" s="61">
        <f t="shared" si="7"/>
        <v>0</v>
      </c>
      <c r="AE26" s="61">
        <f t="shared" si="7"/>
        <v>0</v>
      </c>
      <c r="AF26" s="61">
        <f t="shared" si="7"/>
        <v>0</v>
      </c>
      <c r="AG26" s="61">
        <f t="shared" si="7"/>
        <v>0</v>
      </c>
      <c r="AH26" s="61">
        <f t="shared" si="7"/>
        <v>0</v>
      </c>
      <c r="AI26" s="62">
        <f t="shared" ref="AI26:AI31" si="8">+AG26+AF26+AE26+AD26+AC26+AB26</f>
        <v>0</v>
      </c>
      <c r="AJ26" s="62">
        <f t="shared" ref="AJ26:AJ32" si="9">+AH26+AI26</f>
        <v>0</v>
      </c>
      <c r="AK26" s="1095"/>
      <c r="AL26" s="1095"/>
      <c r="AM26" s="1095"/>
      <c r="AN26" s="65"/>
      <c r="AO26" s="65"/>
      <c r="AQ26" s="58"/>
      <c r="AR26" s="60" t="s">
        <v>98</v>
      </c>
      <c r="AS26" s="61">
        <f t="shared" ref="AS26:AY31" si="10">+AS56+AS69+AS81+AS93+AS105+AS117+AS129+AS141+AS153+AS165+AS177+AS189+AS201+AS213+AS225+AS237</f>
        <v>0</v>
      </c>
      <c r="AT26" s="61">
        <f t="shared" si="10"/>
        <v>0</v>
      </c>
      <c r="AU26" s="61">
        <f t="shared" si="10"/>
        <v>0</v>
      </c>
      <c r="AV26" s="61">
        <f t="shared" si="10"/>
        <v>0</v>
      </c>
      <c r="AW26" s="61">
        <f t="shared" si="10"/>
        <v>0</v>
      </c>
      <c r="AX26" s="61">
        <f t="shared" si="10"/>
        <v>0</v>
      </c>
      <c r="AY26" s="61">
        <f t="shared" si="10"/>
        <v>0</v>
      </c>
      <c r="AZ26" s="62">
        <f t="shared" ref="AZ26:AZ31" si="11">+AX26+AW26+AV26+AU26+AT26+AS26</f>
        <v>0</v>
      </c>
      <c r="BA26" s="62"/>
      <c r="BB26" s="62">
        <f t="shared" ref="BB26:BB32" si="12">+AY26+AZ26</f>
        <v>0</v>
      </c>
      <c r="BC26" s="78"/>
      <c r="BD26" s="60" t="s">
        <v>98</v>
      </c>
      <c r="BE26" s="61">
        <f t="shared" ref="BE26:BK31" si="13">+BE56+BE69+BE81+BE93+BE105+BE117+BE129+BE141+BE153+BE165+BE177+BE189+BE201+BE213+BE225+BE237</f>
        <v>0</v>
      </c>
      <c r="BF26" s="61">
        <f t="shared" si="13"/>
        <v>0</v>
      </c>
      <c r="BG26" s="61">
        <f t="shared" si="13"/>
        <v>0</v>
      </c>
      <c r="BH26" s="61">
        <f t="shared" si="13"/>
        <v>0</v>
      </c>
      <c r="BI26" s="61">
        <f t="shared" si="13"/>
        <v>0</v>
      </c>
      <c r="BJ26" s="61">
        <f t="shared" si="13"/>
        <v>0</v>
      </c>
      <c r="BK26" s="61">
        <f t="shared" si="13"/>
        <v>0</v>
      </c>
      <c r="BL26" s="62">
        <f t="shared" ref="BL26:BL31" si="14">+BJ26+BI26+BH26+BG26+BF26+BE26</f>
        <v>0</v>
      </c>
      <c r="BM26" s="62">
        <f>+BK26+BL26</f>
        <v>0</v>
      </c>
      <c r="BN26" s="78"/>
      <c r="BP26" s="60" t="s">
        <v>98</v>
      </c>
      <c r="BQ26" s="114">
        <f>+BQ56+BQ69+BQ81+BQ93+BQ105+BQ117+BQ129+BQ141+BQ153+BQ165+BQ177+BQ189+BQ201+BQ213+BQ225+BQ237</f>
        <v>0</v>
      </c>
      <c r="BR26" s="114">
        <f t="shared" ref="BR26:BW26" si="15">+BR56+BR69+BR81+BR93+BR105+BR117+BR129+BR141+BR153+BR165+BR177+BR189+BR201+BR213+BR225+BR237</f>
        <v>0</v>
      </c>
      <c r="BS26" s="114">
        <f t="shared" si="15"/>
        <v>0</v>
      </c>
      <c r="BT26" s="114">
        <f t="shared" si="15"/>
        <v>0</v>
      </c>
      <c r="BU26" s="114">
        <f t="shared" si="15"/>
        <v>0</v>
      </c>
      <c r="BV26" s="114">
        <f t="shared" si="15"/>
        <v>0</v>
      </c>
      <c r="BW26" s="114">
        <f t="shared" si="15"/>
        <v>0</v>
      </c>
      <c r="BX26" s="62">
        <f t="shared" ref="BX26:BX31" si="16">+BV26+BU26+BT26+BS26+BR26+BQ26</f>
        <v>0</v>
      </c>
      <c r="BY26" s="62">
        <f>+BW26+BX26</f>
        <v>0</v>
      </c>
    </row>
    <row r="27" spans="4:103" x14ac:dyDescent="0.35">
      <c r="D27" s="60" t="s">
        <v>118</v>
      </c>
      <c r="E27" s="61">
        <f t="shared" ref="E27:K27" si="17">+E57+E70+E82+E94+E106+E118+E130+E142+E154+E166+E178+E190+E202+E214+E226+E238</f>
        <v>0</v>
      </c>
      <c r="F27" s="61">
        <f t="shared" si="17"/>
        <v>0</v>
      </c>
      <c r="G27" s="61">
        <f t="shared" si="17"/>
        <v>0</v>
      </c>
      <c r="H27" s="61">
        <f t="shared" si="17"/>
        <v>0</v>
      </c>
      <c r="I27" s="61">
        <f t="shared" si="17"/>
        <v>0</v>
      </c>
      <c r="J27" s="61">
        <f t="shared" si="17"/>
        <v>0</v>
      </c>
      <c r="K27" s="61">
        <f t="shared" si="17"/>
        <v>0</v>
      </c>
      <c r="L27" s="62">
        <f t="shared" ref="L27:L31" si="18">+J27+I27+H27+G27+F27+E27</f>
        <v>0</v>
      </c>
      <c r="M27" s="63">
        <f t="shared" ref="M27:M32" si="19">+K27+L27</f>
        <v>0</v>
      </c>
      <c r="N27" s="73"/>
      <c r="O27" s="60" t="s">
        <v>118</v>
      </c>
      <c r="P27" s="61">
        <f t="shared" si="5"/>
        <v>0</v>
      </c>
      <c r="Q27" s="61">
        <f t="shared" si="5"/>
        <v>0</v>
      </c>
      <c r="R27" s="61">
        <f t="shared" si="5"/>
        <v>0</v>
      </c>
      <c r="S27" s="61">
        <f t="shared" si="5"/>
        <v>0</v>
      </c>
      <c r="T27" s="61">
        <f t="shared" si="5"/>
        <v>0</v>
      </c>
      <c r="U27" s="61">
        <f t="shared" si="5"/>
        <v>0</v>
      </c>
      <c r="V27" s="61">
        <f t="shared" si="5"/>
        <v>0</v>
      </c>
      <c r="W27" s="62">
        <f t="shared" si="6"/>
        <v>0</v>
      </c>
      <c r="X27" s="1054"/>
      <c r="Y27" s="64">
        <f t="shared" ref="Y27:Y32" si="20">+V27+W27</f>
        <v>0</v>
      </c>
      <c r="AA27" s="60" t="s">
        <v>118</v>
      </c>
      <c r="AB27" s="61">
        <f t="shared" si="7"/>
        <v>0</v>
      </c>
      <c r="AC27" s="61">
        <f t="shared" si="7"/>
        <v>0</v>
      </c>
      <c r="AD27" s="61">
        <f t="shared" si="7"/>
        <v>0</v>
      </c>
      <c r="AE27" s="61">
        <f t="shared" si="7"/>
        <v>0</v>
      </c>
      <c r="AF27" s="61">
        <f t="shared" si="7"/>
        <v>0</v>
      </c>
      <c r="AG27" s="61">
        <f t="shared" si="7"/>
        <v>0</v>
      </c>
      <c r="AH27" s="61">
        <f t="shared" si="7"/>
        <v>0</v>
      </c>
      <c r="AI27" s="62">
        <f t="shared" si="8"/>
        <v>0</v>
      </c>
      <c r="AJ27" s="62">
        <f t="shared" si="9"/>
        <v>0</v>
      </c>
      <c r="AK27" s="1095"/>
      <c r="AL27" s="1095"/>
      <c r="AM27" s="1095"/>
      <c r="AN27" s="65"/>
      <c r="AO27" s="65"/>
      <c r="AQ27" s="58"/>
      <c r="AR27" s="60" t="s">
        <v>118</v>
      </c>
      <c r="AS27" s="61">
        <f t="shared" si="10"/>
        <v>0</v>
      </c>
      <c r="AT27" s="61">
        <f t="shared" si="10"/>
        <v>0</v>
      </c>
      <c r="AU27" s="61">
        <f t="shared" si="10"/>
        <v>0</v>
      </c>
      <c r="AV27" s="61">
        <f t="shared" si="10"/>
        <v>0</v>
      </c>
      <c r="AW27" s="61">
        <f t="shared" si="10"/>
        <v>0</v>
      </c>
      <c r="AX27" s="61">
        <f t="shared" si="10"/>
        <v>0</v>
      </c>
      <c r="AY27" s="61">
        <f t="shared" si="10"/>
        <v>0</v>
      </c>
      <c r="AZ27" s="62">
        <f t="shared" si="11"/>
        <v>0</v>
      </c>
      <c r="BA27" s="62"/>
      <c r="BB27" s="62">
        <f t="shared" si="12"/>
        <v>0</v>
      </c>
      <c r="BC27" s="78"/>
      <c r="BD27" s="60" t="s">
        <v>118</v>
      </c>
      <c r="BE27" s="61">
        <f t="shared" si="13"/>
        <v>0</v>
      </c>
      <c r="BF27" s="61">
        <f t="shared" si="13"/>
        <v>0</v>
      </c>
      <c r="BG27" s="61">
        <f t="shared" si="13"/>
        <v>0</v>
      </c>
      <c r="BH27" s="61">
        <f t="shared" si="13"/>
        <v>0</v>
      </c>
      <c r="BI27" s="61">
        <f t="shared" si="13"/>
        <v>0</v>
      </c>
      <c r="BJ27" s="61">
        <f t="shared" si="13"/>
        <v>0</v>
      </c>
      <c r="BK27" s="61">
        <f t="shared" si="13"/>
        <v>0</v>
      </c>
      <c r="BL27" s="62">
        <f t="shared" si="14"/>
        <v>0</v>
      </c>
      <c r="BM27" s="62">
        <f t="shared" ref="BM27:BM32" si="21">+BK27+BL27</f>
        <v>0</v>
      </c>
      <c r="BN27" s="78"/>
      <c r="BP27" s="60" t="s">
        <v>118</v>
      </c>
      <c r="BQ27" s="114">
        <f t="shared" ref="BQ27:BW27" si="22">+BQ57+BQ70+BQ82+BQ94+BQ106+BQ118+BQ130+BQ142+BQ154+BQ166+BQ178+BQ190+BQ202+BQ214+BQ226+BQ238</f>
        <v>0</v>
      </c>
      <c r="BR27" s="114">
        <f t="shared" si="22"/>
        <v>0</v>
      </c>
      <c r="BS27" s="114">
        <f t="shared" si="22"/>
        <v>0</v>
      </c>
      <c r="BT27" s="114">
        <f t="shared" si="22"/>
        <v>0</v>
      </c>
      <c r="BU27" s="114">
        <f t="shared" si="22"/>
        <v>0</v>
      </c>
      <c r="BV27" s="114">
        <f t="shared" si="22"/>
        <v>0</v>
      </c>
      <c r="BW27" s="114">
        <f t="shared" si="22"/>
        <v>0</v>
      </c>
      <c r="BX27" s="62">
        <f t="shared" si="16"/>
        <v>0</v>
      </c>
      <c r="BY27" s="62">
        <f t="shared" ref="BY27:BY32" si="23">+BW27+BX27</f>
        <v>0</v>
      </c>
    </row>
    <row r="28" spans="4:103" x14ac:dyDescent="0.35">
      <c r="D28" s="60" t="s">
        <v>77</v>
      </c>
      <c r="E28" s="61">
        <f t="shared" ref="E28:K28" si="24">+E58+E71+E83+E95+E107+E119+E131+E143+E155+E167+E179+E191+E203+E215+E227+E239</f>
        <v>0</v>
      </c>
      <c r="F28" s="61">
        <f t="shared" si="24"/>
        <v>0</v>
      </c>
      <c r="G28" s="61">
        <f t="shared" si="24"/>
        <v>0</v>
      </c>
      <c r="H28" s="61">
        <f t="shared" si="24"/>
        <v>0</v>
      </c>
      <c r="I28" s="61">
        <f t="shared" si="24"/>
        <v>0</v>
      </c>
      <c r="J28" s="61">
        <f t="shared" si="24"/>
        <v>0</v>
      </c>
      <c r="K28" s="61">
        <f t="shared" si="24"/>
        <v>0</v>
      </c>
      <c r="L28" s="62">
        <f t="shared" si="18"/>
        <v>0</v>
      </c>
      <c r="M28" s="63">
        <f t="shared" si="19"/>
        <v>0</v>
      </c>
      <c r="N28" s="73"/>
      <c r="O28" s="60" t="s">
        <v>77</v>
      </c>
      <c r="P28" s="61">
        <f t="shared" si="5"/>
        <v>0</v>
      </c>
      <c r="Q28" s="61">
        <f t="shared" si="5"/>
        <v>0</v>
      </c>
      <c r="R28" s="61">
        <f t="shared" si="5"/>
        <v>0</v>
      </c>
      <c r="S28" s="61">
        <f t="shared" si="5"/>
        <v>0</v>
      </c>
      <c r="T28" s="61">
        <f t="shared" si="5"/>
        <v>0</v>
      </c>
      <c r="U28" s="61">
        <f t="shared" si="5"/>
        <v>0</v>
      </c>
      <c r="V28" s="61">
        <f t="shared" si="5"/>
        <v>0</v>
      </c>
      <c r="W28" s="62">
        <f t="shared" si="6"/>
        <v>0</v>
      </c>
      <c r="X28" s="1054"/>
      <c r="Y28" s="64">
        <f t="shared" si="20"/>
        <v>0</v>
      </c>
      <c r="AA28" s="60" t="s">
        <v>77</v>
      </c>
      <c r="AB28" s="61">
        <f t="shared" si="7"/>
        <v>0</v>
      </c>
      <c r="AC28" s="61">
        <f t="shared" si="7"/>
        <v>0</v>
      </c>
      <c r="AD28" s="61">
        <f t="shared" si="7"/>
        <v>0</v>
      </c>
      <c r="AE28" s="61">
        <f t="shared" si="7"/>
        <v>0</v>
      </c>
      <c r="AF28" s="61">
        <f t="shared" si="7"/>
        <v>0</v>
      </c>
      <c r="AG28" s="61">
        <f t="shared" si="7"/>
        <v>0</v>
      </c>
      <c r="AH28" s="61">
        <f t="shared" si="7"/>
        <v>0</v>
      </c>
      <c r="AI28" s="62">
        <f t="shared" si="8"/>
        <v>0</v>
      </c>
      <c r="AJ28" s="62">
        <f t="shared" si="9"/>
        <v>0</v>
      </c>
      <c r="AK28" s="1095"/>
      <c r="AL28" s="1095"/>
      <c r="AM28" s="1095"/>
      <c r="AN28" s="65"/>
      <c r="AO28" s="65"/>
      <c r="AQ28" s="58"/>
      <c r="AR28" s="60" t="s">
        <v>77</v>
      </c>
      <c r="AS28" s="61">
        <f t="shared" si="10"/>
        <v>0</v>
      </c>
      <c r="AT28" s="61">
        <f t="shared" si="10"/>
        <v>0</v>
      </c>
      <c r="AU28" s="61">
        <f t="shared" si="10"/>
        <v>0</v>
      </c>
      <c r="AV28" s="61">
        <f t="shared" si="10"/>
        <v>0</v>
      </c>
      <c r="AW28" s="61">
        <f t="shared" si="10"/>
        <v>0</v>
      </c>
      <c r="AX28" s="61">
        <f t="shared" si="10"/>
        <v>0</v>
      </c>
      <c r="AY28" s="61">
        <f t="shared" si="10"/>
        <v>0</v>
      </c>
      <c r="AZ28" s="62">
        <f t="shared" si="11"/>
        <v>0</v>
      </c>
      <c r="BA28" s="62"/>
      <c r="BB28" s="62">
        <f t="shared" si="12"/>
        <v>0</v>
      </c>
      <c r="BC28" s="78"/>
      <c r="BD28" s="60" t="s">
        <v>77</v>
      </c>
      <c r="BE28" s="61">
        <f t="shared" si="13"/>
        <v>0</v>
      </c>
      <c r="BF28" s="61">
        <f t="shared" si="13"/>
        <v>0</v>
      </c>
      <c r="BG28" s="61">
        <f t="shared" si="13"/>
        <v>0</v>
      </c>
      <c r="BH28" s="61">
        <f t="shared" si="13"/>
        <v>0</v>
      </c>
      <c r="BI28" s="61">
        <f t="shared" si="13"/>
        <v>0</v>
      </c>
      <c r="BJ28" s="61">
        <f t="shared" si="13"/>
        <v>0</v>
      </c>
      <c r="BK28" s="61">
        <f t="shared" si="13"/>
        <v>0</v>
      </c>
      <c r="BL28" s="62">
        <f t="shared" si="14"/>
        <v>0</v>
      </c>
      <c r="BM28" s="62">
        <f t="shared" si="21"/>
        <v>0</v>
      </c>
      <c r="BN28" s="78"/>
      <c r="BP28" s="60" t="s">
        <v>77</v>
      </c>
      <c r="BQ28" s="114">
        <f t="shared" ref="BQ28:BW28" si="25">+BQ58+BQ71+BQ83+BQ95+BQ107+BQ119+BQ131+BQ143+BQ155+BQ167+BQ179+BQ191+BQ203+BQ215+BQ227+BQ239</f>
        <v>0</v>
      </c>
      <c r="BR28" s="114">
        <f t="shared" si="25"/>
        <v>0</v>
      </c>
      <c r="BS28" s="114">
        <f t="shared" si="25"/>
        <v>0</v>
      </c>
      <c r="BT28" s="114">
        <f t="shared" si="25"/>
        <v>0</v>
      </c>
      <c r="BU28" s="114">
        <f t="shared" si="25"/>
        <v>0</v>
      </c>
      <c r="BV28" s="114">
        <f t="shared" si="25"/>
        <v>0</v>
      </c>
      <c r="BW28" s="114">
        <f t="shared" si="25"/>
        <v>0</v>
      </c>
      <c r="BX28" s="62">
        <f t="shared" si="16"/>
        <v>0</v>
      </c>
      <c r="BY28" s="62">
        <f t="shared" si="23"/>
        <v>0</v>
      </c>
    </row>
    <row r="29" spans="4:103" x14ac:dyDescent="0.35">
      <c r="D29" s="60" t="s">
        <v>78</v>
      </c>
      <c r="E29" s="61">
        <f t="shared" ref="E29:K29" si="26">+E59+E72+E84+E96+E108+E120+E132+E144+E156+E168+E180+E192+E204+E216+E228+E240</f>
        <v>0</v>
      </c>
      <c r="F29" s="61">
        <f t="shared" si="26"/>
        <v>0</v>
      </c>
      <c r="G29" s="61">
        <f t="shared" si="26"/>
        <v>0</v>
      </c>
      <c r="H29" s="61">
        <f t="shared" si="26"/>
        <v>0</v>
      </c>
      <c r="I29" s="61">
        <f t="shared" si="26"/>
        <v>0</v>
      </c>
      <c r="J29" s="61">
        <f t="shared" si="26"/>
        <v>0</v>
      </c>
      <c r="K29" s="61">
        <f t="shared" si="26"/>
        <v>0</v>
      </c>
      <c r="L29" s="62">
        <f t="shared" si="18"/>
        <v>0</v>
      </c>
      <c r="M29" s="63">
        <f t="shared" si="19"/>
        <v>0</v>
      </c>
      <c r="N29" s="73"/>
      <c r="O29" s="60" t="s">
        <v>78</v>
      </c>
      <c r="P29" s="61">
        <f t="shared" si="5"/>
        <v>0</v>
      </c>
      <c r="Q29" s="61">
        <f t="shared" si="5"/>
        <v>0</v>
      </c>
      <c r="R29" s="61">
        <f t="shared" si="5"/>
        <v>0</v>
      </c>
      <c r="S29" s="61">
        <f t="shared" si="5"/>
        <v>0</v>
      </c>
      <c r="T29" s="61">
        <f t="shared" si="5"/>
        <v>0</v>
      </c>
      <c r="U29" s="61">
        <f t="shared" si="5"/>
        <v>0</v>
      </c>
      <c r="V29" s="61">
        <f t="shared" si="5"/>
        <v>0</v>
      </c>
      <c r="W29" s="62">
        <f t="shared" si="6"/>
        <v>0</v>
      </c>
      <c r="X29" s="1054"/>
      <c r="Y29" s="64">
        <f t="shared" si="20"/>
        <v>0</v>
      </c>
      <c r="AA29" s="60" t="s">
        <v>78</v>
      </c>
      <c r="AB29" s="61">
        <f t="shared" si="7"/>
        <v>0</v>
      </c>
      <c r="AC29" s="61">
        <f t="shared" si="7"/>
        <v>0</v>
      </c>
      <c r="AD29" s="61">
        <f t="shared" si="7"/>
        <v>0</v>
      </c>
      <c r="AE29" s="61">
        <f t="shared" si="7"/>
        <v>0</v>
      </c>
      <c r="AF29" s="61">
        <f t="shared" si="7"/>
        <v>0</v>
      </c>
      <c r="AG29" s="61">
        <f t="shared" si="7"/>
        <v>0</v>
      </c>
      <c r="AH29" s="61">
        <f t="shared" si="7"/>
        <v>0</v>
      </c>
      <c r="AI29" s="62">
        <f t="shared" si="8"/>
        <v>0</v>
      </c>
      <c r="AJ29" s="62">
        <f t="shared" si="9"/>
        <v>0</v>
      </c>
      <c r="AK29" s="1095"/>
      <c r="AL29" s="1095"/>
      <c r="AM29" s="1095"/>
      <c r="AN29" s="65"/>
      <c r="AO29" s="65"/>
      <c r="AQ29" s="58"/>
      <c r="AR29" s="60" t="s">
        <v>78</v>
      </c>
      <c r="AS29" s="61">
        <f t="shared" si="10"/>
        <v>0</v>
      </c>
      <c r="AT29" s="61">
        <f t="shared" si="10"/>
        <v>0</v>
      </c>
      <c r="AU29" s="61">
        <f t="shared" si="10"/>
        <v>0</v>
      </c>
      <c r="AV29" s="61">
        <f t="shared" si="10"/>
        <v>0</v>
      </c>
      <c r="AW29" s="61">
        <f t="shared" si="10"/>
        <v>0</v>
      </c>
      <c r="AX29" s="61">
        <f t="shared" si="10"/>
        <v>0</v>
      </c>
      <c r="AY29" s="61">
        <f t="shared" si="10"/>
        <v>0</v>
      </c>
      <c r="AZ29" s="62">
        <f t="shared" si="11"/>
        <v>0</v>
      </c>
      <c r="BA29" s="62"/>
      <c r="BB29" s="62">
        <f t="shared" si="12"/>
        <v>0</v>
      </c>
      <c r="BC29" s="78"/>
      <c r="BD29" s="60" t="s">
        <v>78</v>
      </c>
      <c r="BE29" s="61">
        <f t="shared" si="13"/>
        <v>0</v>
      </c>
      <c r="BF29" s="61">
        <f t="shared" si="13"/>
        <v>0</v>
      </c>
      <c r="BG29" s="61">
        <f t="shared" si="13"/>
        <v>0</v>
      </c>
      <c r="BH29" s="61">
        <f t="shared" si="13"/>
        <v>0</v>
      </c>
      <c r="BI29" s="61">
        <f t="shared" si="13"/>
        <v>0</v>
      </c>
      <c r="BJ29" s="61">
        <f t="shared" si="13"/>
        <v>0</v>
      </c>
      <c r="BK29" s="61">
        <f t="shared" si="13"/>
        <v>0</v>
      </c>
      <c r="BL29" s="62">
        <f t="shared" si="14"/>
        <v>0</v>
      </c>
      <c r="BM29" s="62">
        <f t="shared" si="21"/>
        <v>0</v>
      </c>
      <c r="BN29" s="78"/>
      <c r="BP29" s="60" t="s">
        <v>78</v>
      </c>
      <c r="BQ29" s="114">
        <f t="shared" ref="BQ29:BW29" si="27">+BQ59+BQ72+BQ84+BQ96+BQ108+BQ120+BQ132+BQ144+BQ156+BQ168+BQ180+BQ192+BQ204+BQ216+BQ228+BQ240</f>
        <v>0</v>
      </c>
      <c r="BR29" s="114">
        <f t="shared" si="27"/>
        <v>0</v>
      </c>
      <c r="BS29" s="114">
        <f t="shared" si="27"/>
        <v>0</v>
      </c>
      <c r="BT29" s="114">
        <f t="shared" si="27"/>
        <v>0</v>
      </c>
      <c r="BU29" s="114">
        <f t="shared" si="27"/>
        <v>0</v>
      </c>
      <c r="BV29" s="114">
        <f t="shared" si="27"/>
        <v>0</v>
      </c>
      <c r="BW29" s="114">
        <f t="shared" si="27"/>
        <v>0</v>
      </c>
      <c r="BX29" s="62">
        <f t="shared" si="16"/>
        <v>0</v>
      </c>
      <c r="BY29" s="62">
        <f t="shared" si="23"/>
        <v>0</v>
      </c>
    </row>
    <row r="30" spans="4:103" x14ac:dyDescent="0.35">
      <c r="D30" s="60" t="s">
        <v>79</v>
      </c>
      <c r="E30" s="61">
        <f t="shared" ref="E30:K30" si="28">+E60+E73+E85+E97+E109+E121+E133+E145+E157+E169+E181+E193+E205+E217+E229+E241</f>
        <v>0</v>
      </c>
      <c r="F30" s="61">
        <f t="shared" si="28"/>
        <v>0</v>
      </c>
      <c r="G30" s="61">
        <f t="shared" si="28"/>
        <v>0</v>
      </c>
      <c r="H30" s="61">
        <f t="shared" si="28"/>
        <v>0</v>
      </c>
      <c r="I30" s="61">
        <f t="shared" si="28"/>
        <v>0</v>
      </c>
      <c r="J30" s="61">
        <f t="shared" si="28"/>
        <v>0</v>
      </c>
      <c r="K30" s="61">
        <f t="shared" si="28"/>
        <v>0</v>
      </c>
      <c r="L30" s="62">
        <f t="shared" si="18"/>
        <v>0</v>
      </c>
      <c r="M30" s="63">
        <f t="shared" si="19"/>
        <v>0</v>
      </c>
      <c r="N30" s="73"/>
      <c r="O30" s="60" t="s">
        <v>79</v>
      </c>
      <c r="P30" s="61">
        <f t="shared" si="5"/>
        <v>0</v>
      </c>
      <c r="Q30" s="61">
        <f t="shared" si="5"/>
        <v>0</v>
      </c>
      <c r="R30" s="61">
        <f t="shared" si="5"/>
        <v>0</v>
      </c>
      <c r="S30" s="61">
        <f t="shared" si="5"/>
        <v>0</v>
      </c>
      <c r="T30" s="61">
        <f t="shared" si="5"/>
        <v>0</v>
      </c>
      <c r="U30" s="61">
        <f t="shared" si="5"/>
        <v>0</v>
      </c>
      <c r="V30" s="61">
        <f t="shared" si="5"/>
        <v>0</v>
      </c>
      <c r="W30" s="62">
        <f t="shared" si="6"/>
        <v>0</v>
      </c>
      <c r="X30" s="1054"/>
      <c r="Y30" s="64">
        <f t="shared" si="20"/>
        <v>0</v>
      </c>
      <c r="AA30" s="60" t="s">
        <v>79</v>
      </c>
      <c r="AB30" s="61">
        <f t="shared" si="7"/>
        <v>0</v>
      </c>
      <c r="AC30" s="61">
        <f t="shared" si="7"/>
        <v>0</v>
      </c>
      <c r="AD30" s="61">
        <f t="shared" si="7"/>
        <v>0</v>
      </c>
      <c r="AE30" s="61">
        <f t="shared" si="7"/>
        <v>0</v>
      </c>
      <c r="AF30" s="61">
        <f t="shared" si="7"/>
        <v>0</v>
      </c>
      <c r="AG30" s="61">
        <f t="shared" si="7"/>
        <v>0</v>
      </c>
      <c r="AH30" s="61">
        <f t="shared" si="7"/>
        <v>0</v>
      </c>
      <c r="AI30" s="62">
        <f t="shared" si="8"/>
        <v>0</v>
      </c>
      <c r="AJ30" s="62">
        <f t="shared" si="9"/>
        <v>0</v>
      </c>
      <c r="AK30" s="1095"/>
      <c r="AL30" s="1095"/>
      <c r="AM30" s="1095"/>
      <c r="AN30" s="65"/>
      <c r="AO30" s="65"/>
      <c r="AQ30" s="58"/>
      <c r="AR30" s="60" t="s">
        <v>79</v>
      </c>
      <c r="AS30" s="61">
        <f t="shared" si="10"/>
        <v>0</v>
      </c>
      <c r="AT30" s="61">
        <f t="shared" si="10"/>
        <v>0</v>
      </c>
      <c r="AU30" s="61">
        <f t="shared" si="10"/>
        <v>0</v>
      </c>
      <c r="AV30" s="61">
        <f t="shared" si="10"/>
        <v>0</v>
      </c>
      <c r="AW30" s="61">
        <f t="shared" si="10"/>
        <v>0</v>
      </c>
      <c r="AX30" s="61">
        <f t="shared" si="10"/>
        <v>0</v>
      </c>
      <c r="AY30" s="61">
        <f t="shared" si="10"/>
        <v>0</v>
      </c>
      <c r="AZ30" s="62">
        <f t="shared" si="11"/>
        <v>0</v>
      </c>
      <c r="BA30" s="62"/>
      <c r="BB30" s="62">
        <f t="shared" si="12"/>
        <v>0</v>
      </c>
      <c r="BC30" s="78"/>
      <c r="BD30" s="60" t="s">
        <v>79</v>
      </c>
      <c r="BE30" s="61">
        <f t="shared" si="13"/>
        <v>0</v>
      </c>
      <c r="BF30" s="61">
        <f t="shared" si="13"/>
        <v>0</v>
      </c>
      <c r="BG30" s="61">
        <f t="shared" si="13"/>
        <v>0</v>
      </c>
      <c r="BH30" s="61">
        <f t="shared" si="13"/>
        <v>0</v>
      </c>
      <c r="BI30" s="61">
        <f t="shared" si="13"/>
        <v>0</v>
      </c>
      <c r="BJ30" s="61">
        <f t="shared" si="13"/>
        <v>0</v>
      </c>
      <c r="BK30" s="61">
        <f t="shared" si="13"/>
        <v>0</v>
      </c>
      <c r="BL30" s="62">
        <f t="shared" si="14"/>
        <v>0</v>
      </c>
      <c r="BM30" s="62">
        <f t="shared" si="21"/>
        <v>0</v>
      </c>
      <c r="BN30" s="78"/>
      <c r="BP30" s="60" t="s">
        <v>79</v>
      </c>
      <c r="BQ30" s="114">
        <f t="shared" ref="BQ30:BW30" si="29">+BQ60+BQ73+BQ85+BQ97+BQ109+BQ121+BQ133+BQ145+BQ157+BQ169+BQ181+BQ193+BQ205+BQ217+BQ229+BQ241</f>
        <v>0</v>
      </c>
      <c r="BR30" s="114">
        <f t="shared" si="29"/>
        <v>0</v>
      </c>
      <c r="BS30" s="114">
        <f t="shared" si="29"/>
        <v>0</v>
      </c>
      <c r="BT30" s="114">
        <f t="shared" si="29"/>
        <v>0</v>
      </c>
      <c r="BU30" s="114">
        <f t="shared" si="29"/>
        <v>0</v>
      </c>
      <c r="BV30" s="114">
        <f t="shared" si="29"/>
        <v>0</v>
      </c>
      <c r="BW30" s="114">
        <f t="shared" si="29"/>
        <v>0</v>
      </c>
      <c r="BX30" s="62">
        <f t="shared" si="16"/>
        <v>0</v>
      </c>
      <c r="BY30" s="62">
        <f t="shared" si="23"/>
        <v>0</v>
      </c>
    </row>
    <row r="31" spans="4:103" x14ac:dyDescent="0.35">
      <c r="D31" s="60" t="s">
        <v>100</v>
      </c>
      <c r="E31" s="61">
        <f t="shared" ref="E31:K31" si="30">+E61+E74+E86+E98+E110+E122+E134+E146+E158+E170+E182+E194+E206+E218+E230+E242</f>
        <v>0</v>
      </c>
      <c r="F31" s="61">
        <f t="shared" si="30"/>
        <v>0</v>
      </c>
      <c r="G31" s="61">
        <f t="shared" si="30"/>
        <v>0</v>
      </c>
      <c r="H31" s="61">
        <f t="shared" si="30"/>
        <v>0</v>
      </c>
      <c r="I31" s="61">
        <f t="shared" si="30"/>
        <v>0</v>
      </c>
      <c r="J31" s="61">
        <f t="shared" si="30"/>
        <v>0</v>
      </c>
      <c r="K31" s="61">
        <f t="shared" si="30"/>
        <v>0</v>
      </c>
      <c r="L31" s="62">
        <f t="shared" si="18"/>
        <v>0</v>
      </c>
      <c r="M31" s="63">
        <f t="shared" si="19"/>
        <v>0</v>
      </c>
      <c r="N31" s="73"/>
      <c r="O31" s="60" t="s">
        <v>100</v>
      </c>
      <c r="P31" s="61">
        <f t="shared" si="5"/>
        <v>0</v>
      </c>
      <c r="Q31" s="61">
        <f t="shared" si="5"/>
        <v>0</v>
      </c>
      <c r="R31" s="61">
        <f t="shared" si="5"/>
        <v>0</v>
      </c>
      <c r="S31" s="61">
        <f t="shared" si="5"/>
        <v>0</v>
      </c>
      <c r="T31" s="61">
        <f t="shared" si="5"/>
        <v>0</v>
      </c>
      <c r="U31" s="61">
        <f t="shared" si="5"/>
        <v>0</v>
      </c>
      <c r="V31" s="61">
        <f t="shared" si="5"/>
        <v>0</v>
      </c>
      <c r="W31" s="62">
        <f t="shared" si="6"/>
        <v>0</v>
      </c>
      <c r="X31" s="1055"/>
      <c r="Y31" s="64">
        <f t="shared" si="20"/>
        <v>0</v>
      </c>
      <c r="AA31" s="60" t="s">
        <v>100</v>
      </c>
      <c r="AB31" s="61">
        <f t="shared" si="7"/>
        <v>0</v>
      </c>
      <c r="AC31" s="61">
        <f t="shared" si="7"/>
        <v>0</v>
      </c>
      <c r="AD31" s="61">
        <f t="shared" si="7"/>
        <v>0</v>
      </c>
      <c r="AE31" s="61">
        <f t="shared" si="7"/>
        <v>0</v>
      </c>
      <c r="AF31" s="61">
        <f t="shared" si="7"/>
        <v>0</v>
      </c>
      <c r="AG31" s="61">
        <f t="shared" si="7"/>
        <v>0</v>
      </c>
      <c r="AH31" s="61">
        <f t="shared" si="7"/>
        <v>0</v>
      </c>
      <c r="AI31" s="62">
        <f t="shared" si="8"/>
        <v>0</v>
      </c>
      <c r="AJ31" s="62">
        <f t="shared" si="9"/>
        <v>0</v>
      </c>
      <c r="AK31" s="1084"/>
      <c r="AL31" s="1084"/>
      <c r="AM31" s="1084"/>
      <c r="AN31" s="65"/>
      <c r="AO31" s="65"/>
      <c r="AQ31" s="58"/>
      <c r="AR31" s="60" t="s">
        <v>100</v>
      </c>
      <c r="AS31" s="61">
        <f t="shared" si="10"/>
        <v>0</v>
      </c>
      <c r="AT31" s="61">
        <f t="shared" si="10"/>
        <v>0</v>
      </c>
      <c r="AU31" s="61">
        <f t="shared" si="10"/>
        <v>0</v>
      </c>
      <c r="AV31" s="61">
        <f t="shared" si="10"/>
        <v>0</v>
      </c>
      <c r="AW31" s="61">
        <f t="shared" si="10"/>
        <v>0</v>
      </c>
      <c r="AX31" s="61">
        <f t="shared" si="10"/>
        <v>0</v>
      </c>
      <c r="AY31" s="61">
        <f t="shared" si="10"/>
        <v>0</v>
      </c>
      <c r="AZ31" s="62">
        <f t="shared" si="11"/>
        <v>0</v>
      </c>
      <c r="BA31" s="62"/>
      <c r="BB31" s="62">
        <f t="shared" si="12"/>
        <v>0</v>
      </c>
      <c r="BC31" s="78"/>
      <c r="BD31" s="60" t="s">
        <v>100</v>
      </c>
      <c r="BE31" s="61">
        <f t="shared" si="13"/>
        <v>0</v>
      </c>
      <c r="BF31" s="61">
        <f t="shared" si="13"/>
        <v>0</v>
      </c>
      <c r="BG31" s="61">
        <f t="shared" si="13"/>
        <v>0</v>
      </c>
      <c r="BH31" s="61">
        <f t="shared" si="13"/>
        <v>0</v>
      </c>
      <c r="BI31" s="61">
        <f t="shared" si="13"/>
        <v>0</v>
      </c>
      <c r="BJ31" s="61">
        <f t="shared" si="13"/>
        <v>0</v>
      </c>
      <c r="BK31" s="61">
        <f t="shared" si="13"/>
        <v>0</v>
      </c>
      <c r="BL31" s="62">
        <f t="shared" si="14"/>
        <v>0</v>
      </c>
      <c r="BM31" s="62">
        <f t="shared" si="21"/>
        <v>0</v>
      </c>
      <c r="BN31" s="78"/>
      <c r="BP31" s="60" t="s">
        <v>100</v>
      </c>
      <c r="BQ31" s="114">
        <f t="shared" ref="BQ31:BW31" si="31">+BQ61+BQ74+BQ86+BQ98+BQ110+BQ122+BQ134+BQ146+BQ158+BQ170+BQ182+BQ194+BQ206+BQ218+BQ230+BQ242</f>
        <v>0</v>
      </c>
      <c r="BR31" s="114">
        <f t="shared" si="31"/>
        <v>0</v>
      </c>
      <c r="BS31" s="114">
        <f t="shared" si="31"/>
        <v>0</v>
      </c>
      <c r="BT31" s="114">
        <f t="shared" si="31"/>
        <v>0</v>
      </c>
      <c r="BU31" s="114">
        <f t="shared" si="31"/>
        <v>0</v>
      </c>
      <c r="BV31" s="114">
        <f t="shared" si="31"/>
        <v>0</v>
      </c>
      <c r="BW31" s="114">
        <f t="shared" si="31"/>
        <v>0</v>
      </c>
      <c r="BX31" s="62">
        <f t="shared" si="16"/>
        <v>0</v>
      </c>
      <c r="BY31" s="62">
        <f t="shared" si="23"/>
        <v>0</v>
      </c>
    </row>
    <row r="32" spans="4:103" ht="60" x14ac:dyDescent="0.35">
      <c r="D32" s="66" t="s">
        <v>119</v>
      </c>
      <c r="E32" s="67">
        <f t="shared" ref="E32:J32" si="32">SUM(E26:E31)</f>
        <v>0</v>
      </c>
      <c r="F32" s="67">
        <f t="shared" si="32"/>
        <v>0</v>
      </c>
      <c r="G32" s="67">
        <f t="shared" si="32"/>
        <v>0</v>
      </c>
      <c r="H32" s="67">
        <f t="shared" si="32"/>
        <v>0</v>
      </c>
      <c r="I32" s="67">
        <f t="shared" si="32"/>
        <v>0</v>
      </c>
      <c r="J32" s="67">
        <f t="shared" si="32"/>
        <v>0</v>
      </c>
      <c r="K32" s="67">
        <f>SUM(K26:K31)</f>
        <v>0</v>
      </c>
      <c r="L32" s="67">
        <f>SUM(L26:L31)</f>
        <v>0</v>
      </c>
      <c r="M32" s="68">
        <f t="shared" si="19"/>
        <v>0</v>
      </c>
      <c r="N32" s="73"/>
      <c r="O32" s="66" t="s">
        <v>119</v>
      </c>
      <c r="P32" s="67">
        <f t="shared" ref="P32:U32" si="33">SUM(P26:P31)</f>
        <v>0</v>
      </c>
      <c r="Q32" s="67">
        <f t="shared" si="33"/>
        <v>0</v>
      </c>
      <c r="R32" s="67">
        <f t="shared" si="33"/>
        <v>0</v>
      </c>
      <c r="S32" s="67">
        <f t="shared" si="33"/>
        <v>0</v>
      </c>
      <c r="T32" s="67">
        <f t="shared" si="33"/>
        <v>0</v>
      </c>
      <c r="U32" s="67">
        <f t="shared" si="33"/>
        <v>0</v>
      </c>
      <c r="V32" s="67">
        <f>SUM(V26:V31)</f>
        <v>0</v>
      </c>
      <c r="W32" s="67">
        <f>SUM(W26:W31)</f>
        <v>0</v>
      </c>
      <c r="X32" s="69">
        <f>'8a. Pretekli potrjeni izdatki'!K17</f>
        <v>0</v>
      </c>
      <c r="Y32" s="69">
        <f t="shared" si="20"/>
        <v>0</v>
      </c>
      <c r="AA32" s="66" t="s">
        <v>119</v>
      </c>
      <c r="AB32" s="67">
        <f t="shared" ref="AB32:AG32" si="34">SUM(AB26:AB31)</f>
        <v>0</v>
      </c>
      <c r="AC32" s="67">
        <f t="shared" si="34"/>
        <v>0</v>
      </c>
      <c r="AD32" s="67">
        <f t="shared" si="34"/>
        <v>0</v>
      </c>
      <c r="AE32" s="67">
        <f t="shared" si="34"/>
        <v>0</v>
      </c>
      <c r="AF32" s="67">
        <f t="shared" si="34"/>
        <v>0</v>
      </c>
      <c r="AG32" s="67">
        <f t="shared" si="34"/>
        <v>0</v>
      </c>
      <c r="AH32" s="67">
        <f>SUM(AH26:AH31)</f>
        <v>0</v>
      </c>
      <c r="AI32" s="67">
        <f>SUM(AI26:AI31)</f>
        <v>0</v>
      </c>
      <c r="AJ32" s="67">
        <f t="shared" si="9"/>
        <v>0</v>
      </c>
      <c r="AK32" s="67">
        <f>AE280</f>
        <v>0</v>
      </c>
      <c r="AL32" s="67">
        <f>+AK32+AI32</f>
        <v>0</v>
      </c>
      <c r="AM32" s="67">
        <f>'6a. Seznam dokazil '!AB282</f>
        <v>0</v>
      </c>
      <c r="AN32" s="65"/>
      <c r="AO32" s="65"/>
      <c r="AQ32" s="58"/>
      <c r="AR32" s="66" t="s">
        <v>119</v>
      </c>
      <c r="AS32" s="67">
        <f t="shared" ref="AS32:AX32" si="35">SUM(AS26:AS31)</f>
        <v>0</v>
      </c>
      <c r="AT32" s="67">
        <f t="shared" si="35"/>
        <v>0</v>
      </c>
      <c r="AU32" s="67">
        <f t="shared" si="35"/>
        <v>0</v>
      </c>
      <c r="AV32" s="67">
        <f t="shared" si="35"/>
        <v>0</v>
      </c>
      <c r="AW32" s="67">
        <f t="shared" si="35"/>
        <v>0</v>
      </c>
      <c r="AX32" s="67">
        <f t="shared" si="35"/>
        <v>0</v>
      </c>
      <c r="AY32" s="67">
        <f>SUM(AY26:AY31)</f>
        <v>0</v>
      </c>
      <c r="AZ32" s="67">
        <f>SUM(AZ26:AZ31)</f>
        <v>0</v>
      </c>
      <c r="BA32" s="67"/>
      <c r="BB32" s="67">
        <f t="shared" si="12"/>
        <v>0</v>
      </c>
      <c r="BC32" s="78"/>
      <c r="BD32" s="66" t="s">
        <v>119</v>
      </c>
      <c r="BE32" s="67">
        <f t="shared" ref="BE32:BJ32" si="36">SUM(BE26:BE31)</f>
        <v>0</v>
      </c>
      <c r="BF32" s="67">
        <f t="shared" si="36"/>
        <v>0</v>
      </c>
      <c r="BG32" s="67">
        <f t="shared" si="36"/>
        <v>0</v>
      </c>
      <c r="BH32" s="67">
        <f t="shared" si="36"/>
        <v>0</v>
      </c>
      <c r="BI32" s="67">
        <f t="shared" si="36"/>
        <v>0</v>
      </c>
      <c r="BJ32" s="67">
        <f t="shared" si="36"/>
        <v>0</v>
      </c>
      <c r="BK32" s="67">
        <f>SUM(BK26:BK31)</f>
        <v>0</v>
      </c>
      <c r="BL32" s="67">
        <f>SUM(BL26:BL31)</f>
        <v>0</v>
      </c>
      <c r="BM32" s="67">
        <f t="shared" si="21"/>
        <v>0</v>
      </c>
      <c r="BN32" s="78"/>
      <c r="BP32" s="66" t="s">
        <v>119</v>
      </c>
      <c r="BQ32" s="67">
        <f t="shared" ref="BQ32:BV32" si="37">SUM(BQ26:BQ31)</f>
        <v>0</v>
      </c>
      <c r="BR32" s="67">
        <f t="shared" si="37"/>
        <v>0</v>
      </c>
      <c r="BS32" s="67">
        <f t="shared" si="37"/>
        <v>0</v>
      </c>
      <c r="BT32" s="67">
        <f t="shared" si="37"/>
        <v>0</v>
      </c>
      <c r="BU32" s="67">
        <f t="shared" si="37"/>
        <v>0</v>
      </c>
      <c r="BV32" s="67">
        <f t="shared" si="37"/>
        <v>0</v>
      </c>
      <c r="BW32" s="67">
        <f>SUM(BW26:BW31)</f>
        <v>0</v>
      </c>
      <c r="BX32" s="67">
        <f>SUM(BX26:BX31)</f>
        <v>0</v>
      </c>
      <c r="BY32" s="67">
        <f t="shared" si="23"/>
        <v>0</v>
      </c>
    </row>
    <row r="33" spans="2:77" x14ac:dyDescent="0.35">
      <c r="D33" s="70"/>
      <c r="E33" s="71"/>
      <c r="F33" s="71"/>
      <c r="G33" s="71"/>
      <c r="H33" s="71"/>
      <c r="I33" s="71"/>
      <c r="J33" s="71"/>
      <c r="K33" s="71"/>
      <c r="L33" s="71"/>
      <c r="M33" s="72"/>
      <c r="N33" s="73"/>
      <c r="O33" s="74"/>
      <c r="P33" s="75"/>
      <c r="Q33" s="75"/>
      <c r="R33" s="75"/>
      <c r="S33" s="75"/>
      <c r="T33" s="75"/>
      <c r="U33" s="75"/>
      <c r="V33" s="75"/>
      <c r="W33" s="75"/>
      <c r="X33" s="75"/>
      <c r="Y33" s="75"/>
      <c r="AA33" s="53"/>
      <c r="AB33" s="53"/>
      <c r="AC33" s="53"/>
      <c r="AD33" s="53"/>
      <c r="AE33" s="53"/>
      <c r="AF33" s="53"/>
      <c r="AG33" s="53"/>
      <c r="AH33" s="53"/>
      <c r="AI33" s="53"/>
      <c r="AJ33" s="53"/>
      <c r="AK33" s="53"/>
      <c r="AL33" s="53"/>
      <c r="AM33" s="53"/>
      <c r="AN33" s="53"/>
      <c r="AO33" s="53"/>
      <c r="AQ33" s="58"/>
      <c r="AR33" s="76"/>
      <c r="AS33" s="77"/>
      <c r="AT33" s="77"/>
      <c r="AU33" s="77"/>
      <c r="AV33" s="77"/>
      <c r="AW33" s="77"/>
      <c r="AX33" s="77"/>
      <c r="AY33" s="77"/>
      <c r="AZ33" s="77"/>
      <c r="BA33" s="77"/>
      <c r="BB33" s="77"/>
      <c r="BC33" s="78"/>
      <c r="BD33" s="79"/>
      <c r="BE33" s="80"/>
      <c r="BF33" s="80"/>
      <c r="BG33" s="80"/>
      <c r="BH33" s="80"/>
      <c r="BI33" s="80"/>
      <c r="BJ33" s="80"/>
      <c r="BK33" s="80"/>
      <c r="BL33" s="80"/>
      <c r="BM33" s="80"/>
      <c r="BN33" s="78"/>
      <c r="BO33" s="81"/>
      <c r="BP33" s="82"/>
      <c r="BQ33" s="83" t="str">
        <f>IF(BQ32&lt;0,"PREKORAČITEV POSTAVKE!!!","")</f>
        <v/>
      </c>
      <c r="BR33" s="83" t="str">
        <f t="shared" ref="BR33" si="38">IF(BR32&lt;0,"PREKORAČITEV POSTAVKE!!!","")</f>
        <v/>
      </c>
      <c r="BS33" s="83" t="str">
        <f t="shared" ref="BS33" si="39">IF(BS32&lt;0,"PREKORAČITEV POSTAVKE!!!","")</f>
        <v/>
      </c>
      <c r="BT33" s="83" t="str">
        <f t="shared" ref="BT33" si="40">IF(BT32&lt;0,"PREKORAČITEV POSTAVKE!!!","")</f>
        <v/>
      </c>
      <c r="BU33" s="83" t="str">
        <f t="shared" ref="BU33" si="41">IF(BU32&lt;0,"PREKORAČITEV POSTAVKE!!!","")</f>
        <v/>
      </c>
      <c r="BV33" s="83" t="str">
        <f t="shared" ref="BV33" si="42">IF(BV32&lt;0,"PREKORAČITEV POSTAVKE!!!","")</f>
        <v/>
      </c>
      <c r="BW33" s="83" t="str">
        <f t="shared" ref="BW33" si="43">IF(BW32&lt;0,"PREKORAČITEV POSTAVKE!!!","")</f>
        <v/>
      </c>
      <c r="BX33" s="83" t="str">
        <f>IF(BX32&lt;0,"PREKORAČITEV!!!","")</f>
        <v/>
      </c>
      <c r="BY33" s="83" t="str">
        <f>IF(BY32&lt;0,"PREKORAČITEV!!!","")</f>
        <v/>
      </c>
    </row>
    <row r="34" spans="2:77" s="549" customFormat="1" ht="26.25" thickBot="1" x14ac:dyDescent="0.4">
      <c r="B34" s="548"/>
      <c r="C34" s="284"/>
      <c r="D34" s="190"/>
      <c r="E34" s="190"/>
      <c r="F34" s="190"/>
      <c r="G34" s="190"/>
      <c r="H34" s="190"/>
      <c r="I34" s="190"/>
      <c r="J34" s="190"/>
      <c r="K34" s="190"/>
      <c r="L34" s="190"/>
      <c r="M34" s="191"/>
      <c r="N34" s="310"/>
      <c r="O34" s="310"/>
      <c r="P34" s="310"/>
      <c r="Q34" s="310"/>
      <c r="R34" s="310"/>
      <c r="S34" s="310"/>
      <c r="T34" s="310"/>
      <c r="U34" s="310"/>
      <c r="V34" s="310"/>
      <c r="W34" s="310"/>
      <c r="X34" s="310"/>
      <c r="Y34" s="310"/>
      <c r="Z34" s="192"/>
      <c r="AA34" s="192"/>
      <c r="AB34" s="192"/>
      <c r="AC34" s="192"/>
      <c r="AD34" s="192"/>
      <c r="AE34" s="192"/>
      <c r="AF34" s="192"/>
      <c r="AG34" s="192"/>
      <c r="AH34" s="192"/>
      <c r="AI34" s="192"/>
      <c r="AJ34" s="192"/>
      <c r="AK34" s="192"/>
      <c r="AL34" s="192"/>
      <c r="AM34" s="192"/>
      <c r="AN34" s="192"/>
      <c r="AO34" s="192"/>
      <c r="AP34" s="192"/>
      <c r="AQ34" s="194"/>
      <c r="AR34" s="194"/>
      <c r="AS34" s="194"/>
      <c r="AT34" s="194"/>
      <c r="AU34" s="194"/>
      <c r="AV34" s="194"/>
      <c r="AW34" s="194"/>
      <c r="AX34" s="194"/>
      <c r="AY34" s="194"/>
      <c r="AZ34" s="194"/>
      <c r="BA34" s="194"/>
      <c r="BB34" s="194"/>
      <c r="BC34" s="197"/>
      <c r="BD34" s="197"/>
      <c r="BE34" s="197"/>
      <c r="BF34" s="197"/>
      <c r="BG34" s="197"/>
      <c r="BH34" s="197"/>
      <c r="BI34" s="197"/>
      <c r="BJ34" s="197"/>
      <c r="BK34" s="197"/>
      <c r="BL34" s="197"/>
      <c r="BM34" s="197"/>
      <c r="BN34" s="197"/>
      <c r="BO34" s="199"/>
      <c r="BP34" s="199"/>
      <c r="BQ34" s="199"/>
      <c r="BR34" s="199"/>
      <c r="BS34" s="199"/>
      <c r="BT34" s="199"/>
      <c r="BU34" s="199"/>
      <c r="BV34" s="199"/>
      <c r="BW34" s="199"/>
      <c r="BX34" s="199"/>
      <c r="BY34" s="199"/>
    </row>
    <row r="35" spans="2:77" x14ac:dyDescent="0.35">
      <c r="C35" s="283" t="s">
        <v>240</v>
      </c>
      <c r="D35" s="86" t="s">
        <v>239</v>
      </c>
      <c r="E35" s="87"/>
      <c r="F35" s="86"/>
      <c r="G35" s="87"/>
      <c r="H35" s="88"/>
      <c r="I35" s="88"/>
      <c r="J35" s="88"/>
      <c r="K35" s="88"/>
      <c r="L35" s="87"/>
      <c r="M35" s="85"/>
      <c r="N35" s="89" t="s">
        <v>240</v>
      </c>
      <c r="O35" s="90" t="s">
        <v>239</v>
      </c>
      <c r="P35" s="91"/>
      <c r="Q35" s="92" t="s">
        <v>242</v>
      </c>
      <c r="R35" s="91"/>
      <c r="S35" s="93"/>
      <c r="T35" s="93"/>
      <c r="U35" s="93"/>
      <c r="V35" s="93"/>
      <c r="W35" s="91"/>
      <c r="X35" s="73"/>
      <c r="Y35" s="73"/>
      <c r="Z35" s="94" t="s">
        <v>240</v>
      </c>
      <c r="AA35" s="95" t="str">
        <f>AW4</f>
        <v xml:space="preserve">Partner iz države donatorice </v>
      </c>
      <c r="AB35" s="96"/>
      <c r="AC35" s="95"/>
      <c r="AD35" s="96"/>
      <c r="AE35" s="97"/>
      <c r="AF35" s="97"/>
      <c r="AG35" s="97"/>
      <c r="AH35" s="97"/>
      <c r="AI35" s="96"/>
      <c r="AJ35" s="53"/>
      <c r="AK35" s="53"/>
      <c r="AL35" s="53"/>
      <c r="AM35" s="53"/>
      <c r="AN35" s="53"/>
      <c r="AO35" s="53"/>
      <c r="AQ35" s="98" t="s">
        <v>240</v>
      </c>
      <c r="AR35" s="99" t="s">
        <v>239</v>
      </c>
      <c r="AS35" s="100"/>
      <c r="AT35" s="101" t="s">
        <v>243</v>
      </c>
      <c r="AU35" s="100"/>
      <c r="AV35" s="102"/>
      <c r="AW35" s="102"/>
      <c r="AX35" s="102"/>
      <c r="AY35" s="102"/>
      <c r="AZ35" s="100"/>
      <c r="BA35" s="100"/>
      <c r="BB35" s="58"/>
      <c r="BC35" s="103" t="s">
        <v>240</v>
      </c>
      <c r="BD35" s="104" t="s">
        <v>239</v>
      </c>
      <c r="BE35" s="105"/>
      <c r="BF35" s="106" t="s">
        <v>246</v>
      </c>
      <c r="BG35" s="105"/>
      <c r="BH35" s="107"/>
      <c r="BI35" s="107"/>
      <c r="BJ35" s="107"/>
      <c r="BK35" s="107"/>
      <c r="BL35" s="105"/>
      <c r="BM35" s="78"/>
      <c r="BN35" s="78"/>
      <c r="BO35" s="108" t="s">
        <v>240</v>
      </c>
      <c r="BP35" s="109" t="str">
        <f>+B37</f>
        <v>DON. PARTNER</v>
      </c>
      <c r="BQ35" s="110"/>
      <c r="BR35" s="111" t="s">
        <v>244</v>
      </c>
      <c r="BS35" s="110"/>
      <c r="BT35" s="112"/>
      <c r="BU35" s="112"/>
      <c r="BV35" s="112"/>
      <c r="BW35" s="112"/>
      <c r="BX35" s="110"/>
      <c r="BY35" s="81"/>
    </row>
    <row r="36" spans="2:77" ht="26.25" thickBot="1" x14ac:dyDescent="0.4">
      <c r="D36" s="1081"/>
      <c r="E36" s="1082"/>
      <c r="F36" s="1082"/>
      <c r="G36" s="1082"/>
      <c r="H36" s="1082"/>
      <c r="I36" s="1082"/>
      <c r="J36" s="1082"/>
      <c r="K36" s="1082"/>
      <c r="L36" s="1082"/>
      <c r="M36" s="85"/>
      <c r="N36" s="73"/>
      <c r="O36" s="1065"/>
      <c r="P36" s="1066"/>
      <c r="Q36" s="1066"/>
      <c r="R36" s="1066"/>
      <c r="S36" s="1066"/>
      <c r="T36" s="1066"/>
      <c r="U36" s="1066"/>
      <c r="V36" s="1066"/>
      <c r="W36" s="1066"/>
      <c r="X36" s="73"/>
      <c r="Y36" s="73"/>
      <c r="AA36" s="1069"/>
      <c r="AB36" s="1070"/>
      <c r="AC36" s="1070"/>
      <c r="AD36" s="1070"/>
      <c r="AE36" s="1070"/>
      <c r="AF36" s="1070"/>
      <c r="AG36" s="1070"/>
      <c r="AH36" s="1070"/>
      <c r="AI36" s="1070"/>
      <c r="AJ36" s="53"/>
      <c r="AK36" s="53"/>
      <c r="AL36" s="53"/>
      <c r="AM36" s="53"/>
      <c r="AN36" s="53"/>
      <c r="AO36" s="53"/>
      <c r="AQ36" s="58"/>
      <c r="AR36" s="1079"/>
      <c r="AS36" s="1080"/>
      <c r="AT36" s="1080"/>
      <c r="AU36" s="1080"/>
      <c r="AV36" s="1080"/>
      <c r="AW36" s="1080"/>
      <c r="AX36" s="1080"/>
      <c r="AY36" s="1080"/>
      <c r="AZ36" s="1080"/>
      <c r="BA36" s="625"/>
      <c r="BB36" s="58"/>
      <c r="BC36" s="78"/>
      <c r="BD36" s="1061"/>
      <c r="BE36" s="1062"/>
      <c r="BF36" s="1062"/>
      <c r="BG36" s="1062"/>
      <c r="BH36" s="1062"/>
      <c r="BI36" s="1062"/>
      <c r="BJ36" s="1062"/>
      <c r="BK36" s="1062"/>
      <c r="BL36" s="1062"/>
      <c r="BM36" s="78"/>
      <c r="BN36" s="78"/>
      <c r="BO36" s="81"/>
      <c r="BP36" s="1056"/>
      <c r="BQ36" s="1057"/>
      <c r="BR36" s="1057"/>
      <c r="BS36" s="1057"/>
      <c r="BT36" s="1057"/>
      <c r="BU36" s="1057"/>
      <c r="BV36" s="1057"/>
      <c r="BW36" s="1057"/>
      <c r="BX36" s="1057"/>
      <c r="BY36" s="81"/>
    </row>
    <row r="37" spans="2:77" ht="30" customHeight="1" x14ac:dyDescent="0.2">
      <c r="B37" s="1107" t="s">
        <v>258</v>
      </c>
      <c r="C37" s="187"/>
      <c r="D37" s="55" t="s">
        <v>108</v>
      </c>
      <c r="E37" s="1058" t="s">
        <v>32</v>
      </c>
      <c r="F37" s="1058" t="s">
        <v>109</v>
      </c>
      <c r="G37" s="1059" t="s">
        <v>110</v>
      </c>
      <c r="H37" s="1060"/>
      <c r="I37" s="1058" t="s">
        <v>111</v>
      </c>
      <c r="J37" s="1058"/>
      <c r="K37" s="1058" t="s">
        <v>112</v>
      </c>
      <c r="L37" s="1058" t="s">
        <v>113</v>
      </c>
      <c r="M37" s="85"/>
      <c r="N37" s="73"/>
      <c r="O37" s="55" t="s">
        <v>108</v>
      </c>
      <c r="P37" s="1058" t="s">
        <v>32</v>
      </c>
      <c r="Q37" s="1058" t="s">
        <v>109</v>
      </c>
      <c r="R37" s="1059" t="s">
        <v>110</v>
      </c>
      <c r="S37" s="1060"/>
      <c r="T37" s="1058" t="s">
        <v>111</v>
      </c>
      <c r="U37" s="1058"/>
      <c r="V37" s="1058" t="s">
        <v>112</v>
      </c>
      <c r="W37" s="1058" t="s">
        <v>113</v>
      </c>
      <c r="X37" s="73"/>
      <c r="Y37" s="73"/>
      <c r="AA37" s="55" t="s">
        <v>108</v>
      </c>
      <c r="AB37" s="1058" t="s">
        <v>32</v>
      </c>
      <c r="AC37" s="1058" t="s">
        <v>109</v>
      </c>
      <c r="AD37" s="1059" t="s">
        <v>110</v>
      </c>
      <c r="AE37" s="1060"/>
      <c r="AF37" s="1058" t="s">
        <v>111</v>
      </c>
      <c r="AG37" s="1058"/>
      <c r="AH37" s="1058" t="s">
        <v>112</v>
      </c>
      <c r="AI37" s="1058" t="s">
        <v>113</v>
      </c>
      <c r="AJ37" s="53"/>
      <c r="AK37" s="53"/>
      <c r="AL37" s="53"/>
      <c r="AM37" s="53"/>
      <c r="AN37" s="53"/>
      <c r="AO37" s="53"/>
      <c r="AQ37" s="58"/>
      <c r="AR37" s="55" t="s">
        <v>108</v>
      </c>
      <c r="AS37" s="1058" t="s">
        <v>32</v>
      </c>
      <c r="AT37" s="1058" t="s">
        <v>109</v>
      </c>
      <c r="AU37" s="1059" t="s">
        <v>110</v>
      </c>
      <c r="AV37" s="1060"/>
      <c r="AW37" s="1058" t="s">
        <v>111</v>
      </c>
      <c r="AX37" s="1058"/>
      <c r="AY37" s="1058" t="s">
        <v>112</v>
      </c>
      <c r="AZ37" s="1058" t="s">
        <v>113</v>
      </c>
      <c r="BA37" s="638"/>
      <c r="BB37" s="58"/>
      <c r="BC37" s="78"/>
      <c r="BD37" s="55" t="s">
        <v>108</v>
      </c>
      <c r="BE37" s="1058" t="s">
        <v>32</v>
      </c>
      <c r="BF37" s="1058" t="s">
        <v>109</v>
      </c>
      <c r="BG37" s="1059" t="s">
        <v>110</v>
      </c>
      <c r="BH37" s="1060"/>
      <c r="BI37" s="1058" t="s">
        <v>111</v>
      </c>
      <c r="BJ37" s="1058"/>
      <c r="BK37" s="1058" t="s">
        <v>112</v>
      </c>
      <c r="BL37" s="1058" t="s">
        <v>113</v>
      </c>
      <c r="BM37" s="78"/>
      <c r="BN37" s="78"/>
      <c r="BO37" s="81"/>
      <c r="BP37" s="55" t="s">
        <v>108</v>
      </c>
      <c r="BQ37" s="1058" t="s">
        <v>32</v>
      </c>
      <c r="BR37" s="1058" t="s">
        <v>109</v>
      </c>
      <c r="BS37" s="1059" t="s">
        <v>110</v>
      </c>
      <c r="BT37" s="1060"/>
      <c r="BU37" s="1058" t="s">
        <v>111</v>
      </c>
      <c r="BV37" s="1058"/>
      <c r="BW37" s="1058" t="s">
        <v>112</v>
      </c>
      <c r="BX37" s="1058" t="s">
        <v>113</v>
      </c>
      <c r="BY37" s="81"/>
    </row>
    <row r="38" spans="2:77" ht="30" x14ac:dyDescent="0.2">
      <c r="B38" s="1108"/>
      <c r="C38" s="187"/>
      <c r="D38" s="59" t="s">
        <v>31</v>
      </c>
      <c r="E38" s="1058"/>
      <c r="F38" s="1058"/>
      <c r="G38" s="570" t="s">
        <v>114</v>
      </c>
      <c r="H38" s="570" t="s">
        <v>115</v>
      </c>
      <c r="I38" s="571" t="s">
        <v>116</v>
      </c>
      <c r="J38" s="571" t="s">
        <v>117</v>
      </c>
      <c r="K38" s="1058"/>
      <c r="L38" s="1058"/>
      <c r="M38" s="85"/>
      <c r="N38" s="73"/>
      <c r="O38" s="59" t="s">
        <v>31</v>
      </c>
      <c r="P38" s="1058"/>
      <c r="Q38" s="1058"/>
      <c r="R38" s="570" t="s">
        <v>114</v>
      </c>
      <c r="S38" s="570" t="s">
        <v>115</v>
      </c>
      <c r="T38" s="571" t="s">
        <v>116</v>
      </c>
      <c r="U38" s="571" t="s">
        <v>117</v>
      </c>
      <c r="V38" s="1058"/>
      <c r="W38" s="1058"/>
      <c r="X38" s="73"/>
      <c r="Y38" s="73"/>
      <c r="AA38" s="59" t="s">
        <v>31</v>
      </c>
      <c r="AB38" s="1058"/>
      <c r="AC38" s="1058"/>
      <c r="AD38" s="570" t="s">
        <v>114</v>
      </c>
      <c r="AE38" s="570" t="s">
        <v>115</v>
      </c>
      <c r="AF38" s="571" t="s">
        <v>116</v>
      </c>
      <c r="AG38" s="571" t="s">
        <v>117</v>
      </c>
      <c r="AH38" s="1058"/>
      <c r="AI38" s="1058"/>
      <c r="AJ38" s="53"/>
      <c r="AK38" s="53"/>
      <c r="AL38" s="53"/>
      <c r="AM38" s="53"/>
      <c r="AN38" s="53"/>
      <c r="AO38" s="53"/>
      <c r="AQ38" s="58"/>
      <c r="AR38" s="59" t="s">
        <v>31</v>
      </c>
      <c r="AS38" s="1058"/>
      <c r="AT38" s="1058"/>
      <c r="AU38" s="570" t="s">
        <v>114</v>
      </c>
      <c r="AV38" s="570" t="s">
        <v>115</v>
      </c>
      <c r="AW38" s="571" t="s">
        <v>116</v>
      </c>
      <c r="AX38" s="571" t="s">
        <v>117</v>
      </c>
      <c r="AY38" s="1058"/>
      <c r="AZ38" s="1058"/>
      <c r="BA38" s="638"/>
      <c r="BB38" s="58"/>
      <c r="BC38" s="78"/>
      <c r="BD38" s="59" t="s">
        <v>31</v>
      </c>
      <c r="BE38" s="1058"/>
      <c r="BF38" s="1058"/>
      <c r="BG38" s="570" t="s">
        <v>114</v>
      </c>
      <c r="BH38" s="570" t="s">
        <v>115</v>
      </c>
      <c r="BI38" s="571" t="s">
        <v>116</v>
      </c>
      <c r="BJ38" s="571" t="s">
        <v>117</v>
      </c>
      <c r="BK38" s="1058"/>
      <c r="BL38" s="1058"/>
      <c r="BM38" s="78"/>
      <c r="BN38" s="78"/>
      <c r="BO38" s="81"/>
      <c r="BP38" s="59" t="s">
        <v>31</v>
      </c>
      <c r="BQ38" s="1058"/>
      <c r="BR38" s="1058"/>
      <c r="BS38" s="570" t="s">
        <v>114</v>
      </c>
      <c r="BT38" s="570" t="s">
        <v>115</v>
      </c>
      <c r="BU38" s="571" t="s">
        <v>116</v>
      </c>
      <c r="BV38" s="571" t="s">
        <v>117</v>
      </c>
      <c r="BW38" s="1058"/>
      <c r="BX38" s="1058"/>
      <c r="BY38" s="81"/>
    </row>
    <row r="39" spans="2:77" ht="15" x14ac:dyDescent="0.2">
      <c r="B39" s="1108"/>
      <c r="C39" s="187"/>
      <c r="D39" s="113" t="s">
        <v>98</v>
      </c>
      <c r="E39" s="114">
        <f>SUMIFS($E$69:$E$242,$Z$69:$Z$242,$AA$35,$AA$69:$AA$242,O39)</f>
        <v>0</v>
      </c>
      <c r="F39" s="114">
        <f>SUMIFS($F$69:$F$242,$Z$69:$Z$242,$AA$35,$AA$69:$AA$242,O39)</f>
        <v>0</v>
      </c>
      <c r="G39" s="114">
        <f>SUMIFS($G$69:$G$242,$Z$69:$Z$242,$AA$35,$AA$69:$AA$242,O39)</f>
        <v>0</v>
      </c>
      <c r="H39" s="114">
        <f>SUMIFS($H$69:$H$242,$Z$69:$Z$242,$AA$35,$AA$69:$AA$242,O39)</f>
        <v>0</v>
      </c>
      <c r="I39" s="114">
        <f>SUMIFS($I$69:$I$242,$Z$69:$Z$242,$AA$35,$AA$69:$AA$242,O39)</f>
        <v>0</v>
      </c>
      <c r="J39" s="114">
        <f>SUMIFS($J$69:$J$242,$Z$69:$Z$242,$AA$35,$AA$69:$AA$242,O39)</f>
        <v>0</v>
      </c>
      <c r="K39" s="114">
        <f>SUMIFS($K$69:$K$242,$Z$69:$Z$242,$AA$35,$AA$69:$AA$242,O39)</f>
        <v>0</v>
      </c>
      <c r="L39" s="62">
        <f t="shared" ref="L39:L44" si="44">SUM(E39:K39)</f>
        <v>0</v>
      </c>
      <c r="M39" s="85"/>
      <c r="N39" s="73"/>
      <c r="O39" s="113" t="s">
        <v>98</v>
      </c>
      <c r="P39" s="114">
        <f>SUMIFS($P$69:$P$242,$Z$69:$Z$242,$AA$35,$AA$69:$AA$242,O39)</f>
        <v>0</v>
      </c>
      <c r="Q39" s="114">
        <f>SUMIFS($Q$69:$Q$242,$Z$69:$Z$242,$AA$35,$AA$69:$AA$242,O39)</f>
        <v>0</v>
      </c>
      <c r="R39" s="114">
        <f>SUMIFS($R$69:$R$242,$Z$69:$Z$242,$AA$35,$AA$69:$AA$242,O39)</f>
        <v>0</v>
      </c>
      <c r="S39" s="114">
        <f>SUMIFS($S$69:$S$242,$Z$69:$Z$242,$AA$35,$AA$69:$AA$242,O39)</f>
        <v>0</v>
      </c>
      <c r="T39" s="114">
        <f>SUMIFS($T$69:$T$242,$Z$69:$Z$242,$AA$35,$AA$69:$AA$242,O39)</f>
        <v>0</v>
      </c>
      <c r="U39" s="114">
        <f>SUMIFS($U$69:$U$242,$Z$69:$Z$242,$AA$35,$AA$69:$AA$242,O39)</f>
        <v>0</v>
      </c>
      <c r="V39" s="114">
        <f>SUMIFS($V$69:$V$242,$Z$69:$Z$242,$AA$35,$AA$69:$AA$242,O39)</f>
        <v>0</v>
      </c>
      <c r="W39" s="62">
        <f t="shared" ref="W39:W44" si="45">SUM(P39:V39)</f>
        <v>0</v>
      </c>
      <c r="X39" s="73"/>
      <c r="Y39" s="73"/>
      <c r="AA39" s="113" t="s">
        <v>98</v>
      </c>
      <c r="AB39" s="114">
        <f>SUMIFS($AB$69:$AB$242,$Z$69:$Z$242,$AA$35,$AA$69:$AA$242,AA39)</f>
        <v>0</v>
      </c>
      <c r="AC39" s="114">
        <f t="shared" ref="AC39:AC44" si="46">SUMIFS($AC$69:$AC$242,$Z$69:$Z$242,$AA$35,$AA$69:$AA$242,AA39)</f>
        <v>0</v>
      </c>
      <c r="AD39" s="114">
        <f t="shared" ref="AD39:AD44" si="47">SUMIFS($AD$69:$AD$242,$Z$69:$Z$242,$AA$35,$AA$69:$AA$242,AA39)</f>
        <v>0</v>
      </c>
      <c r="AE39" s="114">
        <f t="shared" ref="AE39:AE44" si="48">SUMIFS($AE$69:$AE$242,$Z$69:$Z$242,$AA$35,$AA$69:$AA$242,AA39)</f>
        <v>0</v>
      </c>
      <c r="AF39" s="114">
        <f t="shared" ref="AF39:AF44" si="49">SUMIFS($AF$69:$AF$242,$Z$69:$Z$242,$AA$35,$AA$69:$AA$242,AA39)</f>
        <v>0</v>
      </c>
      <c r="AG39" s="114">
        <f t="shared" ref="AG39:AG44" si="50">SUMIFS($AG$69:$AG$242,$Z$69:$Z$242,$AA$35,$AA$69:$AA$242,AA39)</f>
        <v>0</v>
      </c>
      <c r="AH39" s="114">
        <f>SUMIFS($AH$69:$AH$242,$Z$69:$Z$242,$AA$35,$AA$69:$AA$242,AA39)</f>
        <v>0</v>
      </c>
      <c r="AI39" s="62">
        <f t="shared" ref="AI39:AI44" si="51">SUM(AB39:AH39)</f>
        <v>0</v>
      </c>
      <c r="AJ39" s="53"/>
      <c r="AK39" s="53"/>
      <c r="AL39" s="53"/>
      <c r="AM39" s="53"/>
      <c r="AN39" s="53"/>
      <c r="AO39" s="53"/>
      <c r="AQ39" s="58"/>
      <c r="AR39" s="113" t="s">
        <v>98</v>
      </c>
      <c r="AS39" s="114">
        <f>SUMIFS($AS$69:$AS$242,$Z$69:$Z$242,$AA$35,$AA$69:$AA$242,AR39)</f>
        <v>0</v>
      </c>
      <c r="AT39" s="114">
        <f>SUMIFS($AT$69:$AT$242,$Z$69:$Z$242,$AA$35,$AA$69:$AA$242,AR39)</f>
        <v>0</v>
      </c>
      <c r="AU39" s="114">
        <f>SUMIFS($AU$69:$AU$242,$Z$69:$Z$242,$AA$35,$AA$69:$AA$242,AR39)</f>
        <v>0</v>
      </c>
      <c r="AV39" s="114">
        <f>SUMIFS($AV$69:$AV$242,$Z$69:$Z$242,$AA$35,$AA$69:$AA$242,AR39)</f>
        <v>0</v>
      </c>
      <c r="AW39" s="114">
        <f>SUMIFS($AW$69:$AW$242,$Z$69:$Z$242,$AA$35,$AA$69:$AA$242,AR39)</f>
        <v>0</v>
      </c>
      <c r="AX39" s="114">
        <f>SUMIFS($AX$69:$AX$242,$Z$69:$Z$242,$AA$35,$AA$69:$AA$242,AR39)</f>
        <v>0</v>
      </c>
      <c r="AY39" s="114">
        <f>SUMIFS($AY$69:$AY$242,$Z$69:$Z$242,$AA$35,$AA$69:$AA$242,AR39)</f>
        <v>0</v>
      </c>
      <c r="AZ39" s="62">
        <f t="shared" ref="AZ39:AZ44" si="52">SUM(AS39:AY39)</f>
        <v>0</v>
      </c>
      <c r="BA39" s="639"/>
      <c r="BB39" s="58"/>
      <c r="BC39" s="78"/>
      <c r="BD39" s="113" t="s">
        <v>98</v>
      </c>
      <c r="BE39" s="114">
        <f t="shared" ref="BE39:BE44" si="53">SUMIFS($BE$69:$BE$242,$Z$69:$Z$242,$AA$35,$AA$69:$AA$242,BD39)</f>
        <v>0</v>
      </c>
      <c r="BF39" s="114">
        <f t="shared" ref="BF39:BF44" si="54">SUMIFS($BF$69:$BF$242,$Z$69:$Z$242,$AA$35,$AA$69:$AA$242,BD39)</f>
        <v>0</v>
      </c>
      <c r="BG39" s="114">
        <f t="shared" ref="BG39:BG44" si="55">SUMIFS($BG$69:$BG$242,$Z$69:$Z$242,$AA$35,$AA$69:$AA$242,BD39)</f>
        <v>0</v>
      </c>
      <c r="BH39" s="114">
        <f t="shared" ref="BH39:BH44" si="56">SUMIFS($BH$69:$BH$242,$Z$69:$Z$242,$AA$35,$AA$69:$AA$242,BD39)</f>
        <v>0</v>
      </c>
      <c r="BI39" s="114">
        <f t="shared" ref="BI39:BI44" si="57">SUMIFS($BI$69:$BI$242,$Z$69:$Z$242,$AA$35,$AA$69:$AA$242,BD39)</f>
        <v>0</v>
      </c>
      <c r="BJ39" s="114">
        <f>SUMIFS($BJ$69:$BJ$242,$Z$69:$Z$242,$AA$35,$AA$69:$AA$242,BD39)</f>
        <v>0</v>
      </c>
      <c r="BK39" s="114">
        <f t="shared" ref="BK39:BK44" si="58">SUMIFS($BK$69:$BK$242,$Z$69:$Z$242,$AA$35,$AA$69:$AA$242,BD39)</f>
        <v>0</v>
      </c>
      <c r="BL39" s="62">
        <f t="shared" ref="BL39:BL44" si="59">SUM(BE39:BK39)</f>
        <v>0</v>
      </c>
      <c r="BM39" s="78"/>
      <c r="BN39" s="78"/>
      <c r="BO39" s="81"/>
      <c r="BP39" s="113" t="s">
        <v>98</v>
      </c>
      <c r="BQ39" s="114">
        <f t="shared" ref="BQ39:BQ44" si="60">SUMIFS($BQ$69:$BQ$242,$Z$69:$Z$242,$AA$35,$AA$69:$AA$242,BP39)</f>
        <v>0</v>
      </c>
      <c r="BR39" s="114">
        <f t="shared" ref="BR39:BR44" si="61">SUMIFS($BR$69:$BR$242,$Z$69:$Z$242,$AA$35,$AA$69:$AA$242,BP39)</f>
        <v>0</v>
      </c>
      <c r="BS39" s="114">
        <f t="shared" ref="BS39:BS44" si="62">SUMIFS($BS$69:$BS$242,$Z$69:$Z$242,$AA$35,$AA$69:$AA$242,BP39)</f>
        <v>0</v>
      </c>
      <c r="BT39" s="114">
        <f t="shared" ref="BT39:BT44" si="63">SUMIFS($BT$69:$BT$242,$Z$69:$Z$242,$AA$35,$AA$69:$AA$242,BP39)</f>
        <v>0</v>
      </c>
      <c r="BU39" s="114">
        <f t="shared" ref="BU39:BU44" si="64">SUMIFS($BU$69:$BU$242,$Z$69:$Z$242,$AA$35,$AA$69:$AA$242,BP39)</f>
        <v>0</v>
      </c>
      <c r="BV39" s="114">
        <f t="shared" ref="BV39:BV44" si="65">SUMIFS($BV$69:$BV$242,$Z$69:$Z$242,$AA$35,$AA$69:$AA$242,BP39)</f>
        <v>0</v>
      </c>
      <c r="BW39" s="114">
        <f t="shared" ref="BW39:BW44" si="66">SUMIFS($BW$69:$BW$242,$Z$69:$Z$242,$AA$35,$AA$69:$AA$242,BP39)</f>
        <v>0</v>
      </c>
      <c r="BX39" s="62">
        <f>SUM(BQ39:BW39)</f>
        <v>0</v>
      </c>
      <c r="BY39" s="81"/>
    </row>
    <row r="40" spans="2:77" ht="15" x14ac:dyDescent="0.2">
      <c r="B40" s="1108"/>
      <c r="C40" s="187"/>
      <c r="D40" s="113" t="s">
        <v>99</v>
      </c>
      <c r="E40" s="114">
        <f t="shared" ref="E40:E44" si="67">SUMIFS($E$69:$E$242,$Z$69:$Z$242,$AA$35,$AA$69:$AA$242,O40)</f>
        <v>0</v>
      </c>
      <c r="F40" s="114">
        <f t="shared" ref="F40:F44" si="68">SUMIFS($F$69:$F$242,$Z$69:$Z$242,$AA$35,$AA$69:$AA$242,O40)</f>
        <v>0</v>
      </c>
      <c r="G40" s="114">
        <f t="shared" ref="G40:G44" si="69">SUMIFS($G$69:$G$242,$Z$69:$Z$242,$AA$35,$AA$69:$AA$242,O40)</f>
        <v>0</v>
      </c>
      <c r="H40" s="114">
        <f t="shared" ref="H40:H44" si="70">SUMIFS($H$69:$H$242,$Z$69:$Z$242,$AA$35,$AA$69:$AA$242,O40)</f>
        <v>0</v>
      </c>
      <c r="I40" s="114">
        <f t="shared" ref="I40:I44" si="71">SUMIFS($I$69:$I$242,$Z$69:$Z$242,$AA$35,$AA$69:$AA$242,O40)</f>
        <v>0</v>
      </c>
      <c r="J40" s="114">
        <f t="shared" ref="J40:J44" si="72">SUMIFS($J$69:$J$242,$Z$69:$Z$242,$AA$35,$AA$69:$AA$242,O40)</f>
        <v>0</v>
      </c>
      <c r="K40" s="114">
        <f t="shared" ref="K40:K44" si="73">SUMIFS($K$69:$K$242,$Z$69:$Z$242,$AA$35,$AA$69:$AA$242,O40)</f>
        <v>0</v>
      </c>
      <c r="L40" s="62">
        <f t="shared" si="44"/>
        <v>0</v>
      </c>
      <c r="M40" s="85"/>
      <c r="N40" s="73"/>
      <c r="O40" s="113" t="s">
        <v>99</v>
      </c>
      <c r="P40" s="114">
        <f t="shared" ref="P40:P44" si="74">SUMIFS($P$69:$P$242,$Z$69:$Z$242,$AA$35,$AA$69:$AA$242,O40)</f>
        <v>0</v>
      </c>
      <c r="Q40" s="114">
        <f t="shared" ref="Q40:Q44" si="75">SUMIFS($Q$69:$Q$242,$Z$69:$Z$242,$AA$35,$AA$69:$AA$242,O40)</f>
        <v>0</v>
      </c>
      <c r="R40" s="114">
        <f t="shared" ref="R40:R44" si="76">SUMIFS($R$69:$R$242,$Z$69:$Z$242,$AA$35,$AA$69:$AA$242,O40)</f>
        <v>0</v>
      </c>
      <c r="S40" s="114">
        <f t="shared" ref="S40:S44" si="77">SUMIFS($S$69:$S$242,$Z$69:$Z$242,$AA$35,$AA$69:$AA$242,O40)</f>
        <v>0</v>
      </c>
      <c r="T40" s="114">
        <f t="shared" ref="T40:T44" si="78">SUMIFS($T$69:$T$242,$Z$69:$Z$242,$AA$35,$AA$69:$AA$242,O40)</f>
        <v>0</v>
      </c>
      <c r="U40" s="114">
        <f t="shared" ref="U40:U44" si="79">SUMIFS($U$69:$U$242,$Z$69:$Z$242,$AA$35,$AA$69:$AA$242,O40)</f>
        <v>0</v>
      </c>
      <c r="V40" s="114">
        <f t="shared" ref="V40:V44" si="80">SUMIFS($V$69:$V$242,$Z$69:$Z$242,$AA$35,$AA$69:$AA$242,O40)</f>
        <v>0</v>
      </c>
      <c r="W40" s="62">
        <f t="shared" si="45"/>
        <v>0</v>
      </c>
      <c r="X40" s="73"/>
      <c r="Y40" s="73"/>
      <c r="AA40" s="113" t="s">
        <v>99</v>
      </c>
      <c r="AB40" s="114">
        <f t="shared" ref="AB40:AB44" si="81">SUMIFS($AB$69:$AB$242,$Z$69:$Z$242,$AA$35,$AA$69:$AA$242,AA40)</f>
        <v>0</v>
      </c>
      <c r="AC40" s="114">
        <f t="shared" si="46"/>
        <v>0</v>
      </c>
      <c r="AD40" s="114">
        <f t="shared" si="47"/>
        <v>0</v>
      </c>
      <c r="AE40" s="114">
        <f t="shared" si="48"/>
        <v>0</v>
      </c>
      <c r="AF40" s="114">
        <f t="shared" si="49"/>
        <v>0</v>
      </c>
      <c r="AG40" s="114">
        <f t="shared" si="50"/>
        <v>0</v>
      </c>
      <c r="AH40" s="114">
        <f t="shared" ref="AH40:AH44" si="82">SUMIFS($AH$69:$AH$242,$Z$69:$Z$242,$AA$35,$AA$69:$AA$242,AA40)</f>
        <v>0</v>
      </c>
      <c r="AI40" s="62">
        <f t="shared" si="51"/>
        <v>0</v>
      </c>
      <c r="AJ40" s="53"/>
      <c r="AK40" s="53"/>
      <c r="AL40" s="53"/>
      <c r="AM40" s="53"/>
      <c r="AN40" s="53"/>
      <c r="AO40" s="53"/>
      <c r="AQ40" s="58"/>
      <c r="AR40" s="113" t="s">
        <v>99</v>
      </c>
      <c r="AS40" s="114">
        <f t="shared" ref="AS40:AS44" si="83">SUMIFS($AS$69:$AS$242,$Z$69:$Z$242,$AA$35,$AA$69:$AA$242,AR40)</f>
        <v>0</v>
      </c>
      <c r="AT40" s="114">
        <f t="shared" ref="AT40:AT44" si="84">SUMIFS($AT$69:$AT$242,$Z$69:$Z$242,$AA$35,$AA$69:$AA$242,AR40)</f>
        <v>0</v>
      </c>
      <c r="AU40" s="114">
        <f t="shared" ref="AU40:AU44" si="85">SUMIFS($AU$69:$AU$242,$Z$69:$Z$242,$AA$35,$AA$69:$AA$242,AR40)</f>
        <v>0</v>
      </c>
      <c r="AV40" s="114">
        <f t="shared" ref="AV40:AV44" si="86">SUMIFS($AV$69:$AV$242,$Z$69:$Z$242,$AA$35,$AA$69:$AA$242,AR40)</f>
        <v>0</v>
      </c>
      <c r="AW40" s="114">
        <f t="shared" ref="AW40:AW44" si="87">SUMIFS($AW$69:$AW$242,$Z$69:$Z$242,$AA$35,$AA$69:$AA$242,AR40)</f>
        <v>0</v>
      </c>
      <c r="AX40" s="114">
        <f t="shared" ref="AX40:AX44" si="88">SUMIFS($AX$69:$AX$242,$Z$69:$Z$242,$AA$35,$AA$69:$AA$242,AR40)</f>
        <v>0</v>
      </c>
      <c r="AY40" s="114">
        <f t="shared" ref="AY40:AY44" si="89">SUMIFS($AY$69:$AY$242,$Z$69:$Z$242,$AA$35,$AA$69:$AA$242,AR40)</f>
        <v>0</v>
      </c>
      <c r="AZ40" s="62">
        <f t="shared" si="52"/>
        <v>0</v>
      </c>
      <c r="BA40" s="639"/>
      <c r="BB40" s="58"/>
      <c r="BC40" s="78"/>
      <c r="BD40" s="113" t="s">
        <v>99</v>
      </c>
      <c r="BE40" s="114">
        <f t="shared" si="53"/>
        <v>0</v>
      </c>
      <c r="BF40" s="114">
        <f t="shared" si="54"/>
        <v>0</v>
      </c>
      <c r="BG40" s="114">
        <f t="shared" si="55"/>
        <v>0</v>
      </c>
      <c r="BH40" s="114">
        <f t="shared" si="56"/>
        <v>0</v>
      </c>
      <c r="BI40" s="114">
        <f t="shared" si="57"/>
        <v>0</v>
      </c>
      <c r="BJ40" s="114">
        <f>SUMIFS($BJ$69:$BJ$242,$Z$69:$Z$242,$AA$35,$AA$69:$AA$242,BD40)</f>
        <v>0</v>
      </c>
      <c r="BK40" s="114">
        <f t="shared" si="58"/>
        <v>0</v>
      </c>
      <c r="BL40" s="62">
        <f t="shared" si="59"/>
        <v>0</v>
      </c>
      <c r="BM40" s="78"/>
      <c r="BN40" s="78"/>
      <c r="BO40" s="81"/>
      <c r="BP40" s="113" t="s">
        <v>99</v>
      </c>
      <c r="BQ40" s="114">
        <f t="shared" si="60"/>
        <v>0</v>
      </c>
      <c r="BR40" s="114">
        <f t="shared" si="61"/>
        <v>0</v>
      </c>
      <c r="BS40" s="114">
        <f t="shared" si="62"/>
        <v>0</v>
      </c>
      <c r="BT40" s="114">
        <f t="shared" si="63"/>
        <v>0</v>
      </c>
      <c r="BU40" s="114">
        <f t="shared" si="64"/>
        <v>0</v>
      </c>
      <c r="BV40" s="114">
        <f t="shared" si="65"/>
        <v>0</v>
      </c>
      <c r="BW40" s="114">
        <f t="shared" si="66"/>
        <v>0</v>
      </c>
      <c r="BX40" s="62">
        <f>SUM(BQ40:BW40)</f>
        <v>0</v>
      </c>
      <c r="BY40" s="81"/>
    </row>
    <row r="41" spans="2:77" ht="15" x14ac:dyDescent="0.2">
      <c r="B41" s="1108"/>
      <c r="C41" s="187"/>
      <c r="D41" s="113" t="s">
        <v>77</v>
      </c>
      <c r="E41" s="114">
        <f t="shared" si="67"/>
        <v>0</v>
      </c>
      <c r="F41" s="114">
        <f t="shared" si="68"/>
        <v>0</v>
      </c>
      <c r="G41" s="114">
        <f t="shared" si="69"/>
        <v>0</v>
      </c>
      <c r="H41" s="114">
        <f t="shared" si="70"/>
        <v>0</v>
      </c>
      <c r="I41" s="114">
        <f t="shared" si="71"/>
        <v>0</v>
      </c>
      <c r="J41" s="114">
        <f t="shared" si="72"/>
        <v>0</v>
      </c>
      <c r="K41" s="114">
        <f t="shared" si="73"/>
        <v>0</v>
      </c>
      <c r="L41" s="62">
        <f t="shared" si="44"/>
        <v>0</v>
      </c>
      <c r="M41" s="85"/>
      <c r="N41" s="73"/>
      <c r="O41" s="113" t="s">
        <v>77</v>
      </c>
      <c r="P41" s="114">
        <f t="shared" si="74"/>
        <v>0</v>
      </c>
      <c r="Q41" s="114">
        <f t="shared" si="75"/>
        <v>0</v>
      </c>
      <c r="R41" s="114">
        <f t="shared" si="76"/>
        <v>0</v>
      </c>
      <c r="S41" s="114">
        <f t="shared" si="77"/>
        <v>0</v>
      </c>
      <c r="T41" s="114">
        <f t="shared" si="78"/>
        <v>0</v>
      </c>
      <c r="U41" s="114">
        <f t="shared" si="79"/>
        <v>0</v>
      </c>
      <c r="V41" s="114">
        <f t="shared" si="80"/>
        <v>0</v>
      </c>
      <c r="W41" s="62">
        <f t="shared" si="45"/>
        <v>0</v>
      </c>
      <c r="X41" s="73"/>
      <c r="Y41" s="73"/>
      <c r="AA41" s="113" t="s">
        <v>77</v>
      </c>
      <c r="AB41" s="114">
        <f t="shared" si="81"/>
        <v>0</v>
      </c>
      <c r="AC41" s="114">
        <f t="shared" si="46"/>
        <v>0</v>
      </c>
      <c r="AD41" s="114">
        <f t="shared" si="47"/>
        <v>0</v>
      </c>
      <c r="AE41" s="114">
        <f t="shared" si="48"/>
        <v>0</v>
      </c>
      <c r="AF41" s="114">
        <f t="shared" si="49"/>
        <v>0</v>
      </c>
      <c r="AG41" s="114">
        <f t="shared" si="50"/>
        <v>0</v>
      </c>
      <c r="AH41" s="114">
        <f t="shared" si="82"/>
        <v>0</v>
      </c>
      <c r="AI41" s="62">
        <f t="shared" si="51"/>
        <v>0</v>
      </c>
      <c r="AJ41" s="53"/>
      <c r="AK41" s="53"/>
      <c r="AL41" s="53"/>
      <c r="AM41" s="53"/>
      <c r="AN41" s="53"/>
      <c r="AO41" s="53"/>
      <c r="AQ41" s="58"/>
      <c r="AR41" s="113" t="s">
        <v>77</v>
      </c>
      <c r="AS41" s="114">
        <f t="shared" si="83"/>
        <v>0</v>
      </c>
      <c r="AT41" s="114">
        <f t="shared" si="84"/>
        <v>0</v>
      </c>
      <c r="AU41" s="114">
        <f t="shared" si="85"/>
        <v>0</v>
      </c>
      <c r="AV41" s="114">
        <f t="shared" si="86"/>
        <v>0</v>
      </c>
      <c r="AW41" s="114">
        <f t="shared" si="87"/>
        <v>0</v>
      </c>
      <c r="AX41" s="114">
        <f t="shared" si="88"/>
        <v>0</v>
      </c>
      <c r="AY41" s="114">
        <f t="shared" si="89"/>
        <v>0</v>
      </c>
      <c r="AZ41" s="62">
        <f t="shared" si="52"/>
        <v>0</v>
      </c>
      <c r="BA41" s="639"/>
      <c r="BB41" s="58"/>
      <c r="BC41" s="78"/>
      <c r="BD41" s="113" t="s">
        <v>77</v>
      </c>
      <c r="BE41" s="114">
        <f t="shared" si="53"/>
        <v>0</v>
      </c>
      <c r="BF41" s="114">
        <f t="shared" si="54"/>
        <v>0</v>
      </c>
      <c r="BG41" s="114">
        <f t="shared" si="55"/>
        <v>0</v>
      </c>
      <c r="BH41" s="114">
        <f t="shared" si="56"/>
        <v>0</v>
      </c>
      <c r="BI41" s="114">
        <f t="shared" si="57"/>
        <v>0</v>
      </c>
      <c r="BJ41" s="114">
        <f>SUMIFS($BJ$69:$BJ$242,$Z$69:$Z$242,$AA$35,$AA$69:$AA$242,BD41)</f>
        <v>0</v>
      </c>
      <c r="BK41" s="114">
        <f t="shared" si="58"/>
        <v>0</v>
      </c>
      <c r="BL41" s="62">
        <f t="shared" si="59"/>
        <v>0</v>
      </c>
      <c r="BM41" s="78"/>
      <c r="BN41" s="78"/>
      <c r="BO41" s="81"/>
      <c r="BP41" s="113" t="s">
        <v>77</v>
      </c>
      <c r="BQ41" s="114">
        <f t="shared" si="60"/>
        <v>0</v>
      </c>
      <c r="BR41" s="114">
        <f t="shared" si="61"/>
        <v>0</v>
      </c>
      <c r="BS41" s="114">
        <f t="shared" si="62"/>
        <v>0</v>
      </c>
      <c r="BT41" s="114">
        <f t="shared" si="63"/>
        <v>0</v>
      </c>
      <c r="BU41" s="114">
        <f t="shared" si="64"/>
        <v>0</v>
      </c>
      <c r="BV41" s="114">
        <f t="shared" si="65"/>
        <v>0</v>
      </c>
      <c r="BW41" s="114">
        <f t="shared" si="66"/>
        <v>0</v>
      </c>
      <c r="BX41" s="62">
        <f t="shared" ref="BX41:BX44" si="90">SUM(BQ41:BW41)</f>
        <v>0</v>
      </c>
      <c r="BY41" s="81"/>
    </row>
    <row r="42" spans="2:77" ht="15" x14ac:dyDescent="0.2">
      <c r="B42" s="1108"/>
      <c r="C42" s="187"/>
      <c r="D42" s="113" t="s">
        <v>78</v>
      </c>
      <c r="E42" s="114">
        <f t="shared" si="67"/>
        <v>0</v>
      </c>
      <c r="F42" s="114">
        <f t="shared" si="68"/>
        <v>0</v>
      </c>
      <c r="G42" s="114">
        <f t="shared" si="69"/>
        <v>0</v>
      </c>
      <c r="H42" s="114">
        <f t="shared" si="70"/>
        <v>0</v>
      </c>
      <c r="I42" s="114">
        <f t="shared" si="71"/>
        <v>0</v>
      </c>
      <c r="J42" s="114">
        <f t="shared" si="72"/>
        <v>0</v>
      </c>
      <c r="K42" s="114">
        <f t="shared" si="73"/>
        <v>0</v>
      </c>
      <c r="L42" s="62">
        <f t="shared" si="44"/>
        <v>0</v>
      </c>
      <c r="M42" s="85"/>
      <c r="N42" s="73"/>
      <c r="O42" s="113" t="s">
        <v>78</v>
      </c>
      <c r="P42" s="114">
        <f t="shared" si="74"/>
        <v>0</v>
      </c>
      <c r="Q42" s="114">
        <f t="shared" si="75"/>
        <v>0</v>
      </c>
      <c r="R42" s="114">
        <f t="shared" si="76"/>
        <v>0</v>
      </c>
      <c r="S42" s="114">
        <f t="shared" si="77"/>
        <v>0</v>
      </c>
      <c r="T42" s="114">
        <f t="shared" si="78"/>
        <v>0</v>
      </c>
      <c r="U42" s="114">
        <f t="shared" si="79"/>
        <v>0</v>
      </c>
      <c r="V42" s="114">
        <f t="shared" si="80"/>
        <v>0</v>
      </c>
      <c r="W42" s="62">
        <f t="shared" si="45"/>
        <v>0</v>
      </c>
      <c r="X42" s="73"/>
      <c r="Y42" s="73"/>
      <c r="AA42" s="113" t="s">
        <v>78</v>
      </c>
      <c r="AB42" s="114">
        <f t="shared" si="81"/>
        <v>0</v>
      </c>
      <c r="AC42" s="114">
        <f t="shared" si="46"/>
        <v>0</v>
      </c>
      <c r="AD42" s="114">
        <f t="shared" si="47"/>
        <v>0</v>
      </c>
      <c r="AE42" s="114">
        <f t="shared" si="48"/>
        <v>0</v>
      </c>
      <c r="AF42" s="114">
        <f t="shared" si="49"/>
        <v>0</v>
      </c>
      <c r="AG42" s="114">
        <f t="shared" si="50"/>
        <v>0</v>
      </c>
      <c r="AH42" s="114">
        <f t="shared" si="82"/>
        <v>0</v>
      </c>
      <c r="AI42" s="62">
        <f t="shared" si="51"/>
        <v>0</v>
      </c>
      <c r="AJ42" s="53"/>
      <c r="AK42" s="53"/>
      <c r="AL42" s="53"/>
      <c r="AM42" s="53"/>
      <c r="AN42" s="53"/>
      <c r="AO42" s="53"/>
      <c r="AQ42" s="58"/>
      <c r="AR42" s="113" t="s">
        <v>78</v>
      </c>
      <c r="AS42" s="114">
        <f t="shared" si="83"/>
        <v>0</v>
      </c>
      <c r="AT42" s="114">
        <f t="shared" si="84"/>
        <v>0</v>
      </c>
      <c r="AU42" s="114">
        <f t="shared" si="85"/>
        <v>0</v>
      </c>
      <c r="AV42" s="114">
        <f t="shared" si="86"/>
        <v>0</v>
      </c>
      <c r="AW42" s="114">
        <f t="shared" si="87"/>
        <v>0</v>
      </c>
      <c r="AX42" s="114">
        <f t="shared" si="88"/>
        <v>0</v>
      </c>
      <c r="AY42" s="114">
        <f t="shared" si="89"/>
        <v>0</v>
      </c>
      <c r="AZ42" s="62">
        <f t="shared" si="52"/>
        <v>0</v>
      </c>
      <c r="BA42" s="639"/>
      <c r="BB42" s="58"/>
      <c r="BC42" s="78"/>
      <c r="BD42" s="113" t="s">
        <v>78</v>
      </c>
      <c r="BE42" s="114">
        <f t="shared" si="53"/>
        <v>0</v>
      </c>
      <c r="BF42" s="114">
        <f t="shared" si="54"/>
        <v>0</v>
      </c>
      <c r="BG42" s="114">
        <f t="shared" si="55"/>
        <v>0</v>
      </c>
      <c r="BH42" s="114">
        <f t="shared" si="56"/>
        <v>0</v>
      </c>
      <c r="BI42" s="114">
        <f t="shared" si="57"/>
        <v>0</v>
      </c>
      <c r="BJ42" s="114">
        <f>SUMIFS($BJ$69:$BJ$242,$Z$69:$Z$242,$AA$35,$AA$69:$AA$242,BD42)</f>
        <v>0</v>
      </c>
      <c r="BK42" s="114">
        <f t="shared" si="58"/>
        <v>0</v>
      </c>
      <c r="BL42" s="62">
        <f t="shared" si="59"/>
        <v>0</v>
      </c>
      <c r="BM42" s="78"/>
      <c r="BN42" s="78"/>
      <c r="BO42" s="81"/>
      <c r="BP42" s="113" t="s">
        <v>78</v>
      </c>
      <c r="BQ42" s="114">
        <f t="shared" si="60"/>
        <v>0</v>
      </c>
      <c r="BR42" s="114">
        <f t="shared" si="61"/>
        <v>0</v>
      </c>
      <c r="BS42" s="114">
        <f t="shared" si="62"/>
        <v>0</v>
      </c>
      <c r="BT42" s="114">
        <f t="shared" si="63"/>
        <v>0</v>
      </c>
      <c r="BU42" s="114">
        <f t="shared" si="64"/>
        <v>0</v>
      </c>
      <c r="BV42" s="114">
        <f t="shared" si="65"/>
        <v>0</v>
      </c>
      <c r="BW42" s="114">
        <f t="shared" si="66"/>
        <v>0</v>
      </c>
      <c r="BX42" s="62">
        <f>SUM(BQ42:BW42)</f>
        <v>0</v>
      </c>
      <c r="BY42" s="81"/>
    </row>
    <row r="43" spans="2:77" ht="15" x14ac:dyDescent="0.2">
      <c r="B43" s="1108"/>
      <c r="C43" s="187"/>
      <c r="D43" s="113" t="s">
        <v>79</v>
      </c>
      <c r="E43" s="114">
        <f t="shared" si="67"/>
        <v>0</v>
      </c>
      <c r="F43" s="114">
        <f t="shared" si="68"/>
        <v>0</v>
      </c>
      <c r="G43" s="114">
        <f t="shared" si="69"/>
        <v>0</v>
      </c>
      <c r="H43" s="114">
        <f t="shared" si="70"/>
        <v>0</v>
      </c>
      <c r="I43" s="114">
        <f t="shared" si="71"/>
        <v>0</v>
      </c>
      <c r="J43" s="114">
        <f t="shared" si="72"/>
        <v>0</v>
      </c>
      <c r="K43" s="114">
        <f t="shared" si="73"/>
        <v>0</v>
      </c>
      <c r="L43" s="62">
        <f t="shared" si="44"/>
        <v>0</v>
      </c>
      <c r="M43" s="85"/>
      <c r="N43" s="73"/>
      <c r="O43" s="113" t="s">
        <v>79</v>
      </c>
      <c r="P43" s="114">
        <f t="shared" si="74"/>
        <v>0</v>
      </c>
      <c r="Q43" s="114">
        <f t="shared" si="75"/>
        <v>0</v>
      </c>
      <c r="R43" s="114">
        <f t="shared" si="76"/>
        <v>0</v>
      </c>
      <c r="S43" s="114">
        <f t="shared" si="77"/>
        <v>0</v>
      </c>
      <c r="T43" s="114">
        <f t="shared" si="78"/>
        <v>0</v>
      </c>
      <c r="U43" s="114">
        <f t="shared" si="79"/>
        <v>0</v>
      </c>
      <c r="V43" s="114">
        <f t="shared" si="80"/>
        <v>0</v>
      </c>
      <c r="W43" s="62">
        <f t="shared" si="45"/>
        <v>0</v>
      </c>
      <c r="X43" s="73"/>
      <c r="Y43" s="73"/>
      <c r="AA43" s="113" t="s">
        <v>79</v>
      </c>
      <c r="AB43" s="114">
        <f t="shared" si="81"/>
        <v>0</v>
      </c>
      <c r="AC43" s="114">
        <f t="shared" si="46"/>
        <v>0</v>
      </c>
      <c r="AD43" s="114">
        <f t="shared" si="47"/>
        <v>0</v>
      </c>
      <c r="AE43" s="114">
        <f t="shared" si="48"/>
        <v>0</v>
      </c>
      <c r="AF43" s="114">
        <f t="shared" si="49"/>
        <v>0</v>
      </c>
      <c r="AG43" s="114">
        <f t="shared" si="50"/>
        <v>0</v>
      </c>
      <c r="AH43" s="114">
        <f t="shared" si="82"/>
        <v>0</v>
      </c>
      <c r="AI43" s="62">
        <f t="shared" si="51"/>
        <v>0</v>
      </c>
      <c r="AJ43" s="53"/>
      <c r="AK43" s="53"/>
      <c r="AL43" s="53"/>
      <c r="AM43" s="53"/>
      <c r="AN43" s="53"/>
      <c r="AO43" s="53"/>
      <c r="AQ43" s="58"/>
      <c r="AR43" s="113" t="s">
        <v>79</v>
      </c>
      <c r="AS43" s="114">
        <f t="shared" si="83"/>
        <v>0</v>
      </c>
      <c r="AT43" s="114">
        <f t="shared" si="84"/>
        <v>0</v>
      </c>
      <c r="AU43" s="114">
        <f t="shared" si="85"/>
        <v>0</v>
      </c>
      <c r="AV43" s="114">
        <f t="shared" si="86"/>
        <v>0</v>
      </c>
      <c r="AW43" s="114">
        <f t="shared" si="87"/>
        <v>0</v>
      </c>
      <c r="AX43" s="114">
        <f t="shared" si="88"/>
        <v>0</v>
      </c>
      <c r="AY43" s="114">
        <f t="shared" si="89"/>
        <v>0</v>
      </c>
      <c r="AZ43" s="62">
        <f t="shared" si="52"/>
        <v>0</v>
      </c>
      <c r="BA43" s="639"/>
      <c r="BB43" s="58"/>
      <c r="BC43" s="78"/>
      <c r="BD43" s="113" t="s">
        <v>79</v>
      </c>
      <c r="BE43" s="114">
        <f t="shared" si="53"/>
        <v>0</v>
      </c>
      <c r="BF43" s="114">
        <f t="shared" si="54"/>
        <v>0</v>
      </c>
      <c r="BG43" s="114">
        <f t="shared" si="55"/>
        <v>0</v>
      </c>
      <c r="BH43" s="114">
        <f t="shared" si="56"/>
        <v>0</v>
      </c>
      <c r="BI43" s="114">
        <f t="shared" si="57"/>
        <v>0</v>
      </c>
      <c r="BJ43" s="114">
        <f>SUMIFS($BJ$69:$BJ$242,$Z$69:$Z$242,$AA$35,$AA$69:$AA$242,BD43)</f>
        <v>0</v>
      </c>
      <c r="BK43" s="114">
        <f t="shared" si="58"/>
        <v>0</v>
      </c>
      <c r="BL43" s="62">
        <f t="shared" si="59"/>
        <v>0</v>
      </c>
      <c r="BM43" s="78"/>
      <c r="BN43" s="78"/>
      <c r="BO43" s="81"/>
      <c r="BP43" s="113" t="s">
        <v>79</v>
      </c>
      <c r="BQ43" s="114">
        <f t="shared" si="60"/>
        <v>0</v>
      </c>
      <c r="BR43" s="114">
        <f t="shared" si="61"/>
        <v>0</v>
      </c>
      <c r="BS43" s="114">
        <f t="shared" si="62"/>
        <v>0</v>
      </c>
      <c r="BT43" s="114">
        <f t="shared" si="63"/>
        <v>0</v>
      </c>
      <c r="BU43" s="114">
        <f t="shared" si="64"/>
        <v>0</v>
      </c>
      <c r="BV43" s="114">
        <f t="shared" si="65"/>
        <v>0</v>
      </c>
      <c r="BW43" s="114">
        <f t="shared" si="66"/>
        <v>0</v>
      </c>
      <c r="BX43" s="62">
        <f>SUM(BQ43:BW43)</f>
        <v>0</v>
      </c>
      <c r="BY43" s="81"/>
    </row>
    <row r="44" spans="2:77" ht="15" x14ac:dyDescent="0.2">
      <c r="B44" s="1108"/>
      <c r="C44" s="187"/>
      <c r="D44" s="113" t="s">
        <v>100</v>
      </c>
      <c r="E44" s="114">
        <f t="shared" si="67"/>
        <v>0</v>
      </c>
      <c r="F44" s="114">
        <f t="shared" si="68"/>
        <v>0</v>
      </c>
      <c r="G44" s="114">
        <f t="shared" si="69"/>
        <v>0</v>
      </c>
      <c r="H44" s="114">
        <f t="shared" si="70"/>
        <v>0</v>
      </c>
      <c r="I44" s="114">
        <f t="shared" si="71"/>
        <v>0</v>
      </c>
      <c r="J44" s="114">
        <f t="shared" si="72"/>
        <v>0</v>
      </c>
      <c r="K44" s="114">
        <f t="shared" si="73"/>
        <v>0</v>
      </c>
      <c r="L44" s="62">
        <f t="shared" si="44"/>
        <v>0</v>
      </c>
      <c r="M44" s="85"/>
      <c r="N44" s="73"/>
      <c r="O44" s="113" t="s">
        <v>100</v>
      </c>
      <c r="P44" s="114">
        <f t="shared" si="74"/>
        <v>0</v>
      </c>
      <c r="Q44" s="114">
        <f t="shared" si="75"/>
        <v>0</v>
      </c>
      <c r="R44" s="114">
        <f t="shared" si="76"/>
        <v>0</v>
      </c>
      <c r="S44" s="114">
        <f t="shared" si="77"/>
        <v>0</v>
      </c>
      <c r="T44" s="114">
        <f t="shared" si="78"/>
        <v>0</v>
      </c>
      <c r="U44" s="114">
        <f t="shared" si="79"/>
        <v>0</v>
      </c>
      <c r="V44" s="114">
        <f t="shared" si="80"/>
        <v>0</v>
      </c>
      <c r="W44" s="62">
        <f t="shared" si="45"/>
        <v>0</v>
      </c>
      <c r="X44" s="73"/>
      <c r="Y44" s="73"/>
      <c r="AA44" s="113" t="s">
        <v>100</v>
      </c>
      <c r="AB44" s="114">
        <f t="shared" si="81"/>
        <v>0</v>
      </c>
      <c r="AC44" s="114">
        <f t="shared" si="46"/>
        <v>0</v>
      </c>
      <c r="AD44" s="114">
        <f t="shared" si="47"/>
        <v>0</v>
      </c>
      <c r="AE44" s="114">
        <f t="shared" si="48"/>
        <v>0</v>
      </c>
      <c r="AF44" s="114">
        <f t="shared" si="49"/>
        <v>0</v>
      </c>
      <c r="AG44" s="114">
        <f t="shared" si="50"/>
        <v>0</v>
      </c>
      <c r="AH44" s="114">
        <f t="shared" si="82"/>
        <v>0</v>
      </c>
      <c r="AI44" s="62">
        <f t="shared" si="51"/>
        <v>0</v>
      </c>
      <c r="AJ44" s="53"/>
      <c r="AK44" s="53"/>
      <c r="AL44" s="53"/>
      <c r="AM44" s="53"/>
      <c r="AN44" s="53"/>
      <c r="AO44" s="53"/>
      <c r="AQ44" s="58"/>
      <c r="AR44" s="113" t="s">
        <v>100</v>
      </c>
      <c r="AS44" s="114">
        <f t="shared" si="83"/>
        <v>0</v>
      </c>
      <c r="AT44" s="114">
        <f t="shared" si="84"/>
        <v>0</v>
      </c>
      <c r="AU44" s="114">
        <f t="shared" si="85"/>
        <v>0</v>
      </c>
      <c r="AV44" s="114">
        <f t="shared" si="86"/>
        <v>0</v>
      </c>
      <c r="AW44" s="114">
        <f t="shared" si="87"/>
        <v>0</v>
      </c>
      <c r="AX44" s="114">
        <f t="shared" si="88"/>
        <v>0</v>
      </c>
      <c r="AY44" s="114">
        <f t="shared" si="89"/>
        <v>0</v>
      </c>
      <c r="AZ44" s="62">
        <f t="shared" si="52"/>
        <v>0</v>
      </c>
      <c r="BA44" s="639"/>
      <c r="BB44" s="58"/>
      <c r="BC44" s="78"/>
      <c r="BD44" s="113" t="s">
        <v>100</v>
      </c>
      <c r="BE44" s="114">
        <f t="shared" si="53"/>
        <v>0</v>
      </c>
      <c r="BF44" s="114">
        <f t="shared" si="54"/>
        <v>0</v>
      </c>
      <c r="BG44" s="114">
        <f t="shared" si="55"/>
        <v>0</v>
      </c>
      <c r="BH44" s="114">
        <f t="shared" si="56"/>
        <v>0</v>
      </c>
      <c r="BI44" s="114">
        <f t="shared" si="57"/>
        <v>0</v>
      </c>
      <c r="BJ44" s="114">
        <f>SUMIFS($BJ$69:$BJ$242,$Z$69:$Z$242,2,$AA$69:$AA$242,BD44)</f>
        <v>0</v>
      </c>
      <c r="BK44" s="114">
        <f t="shared" si="58"/>
        <v>0</v>
      </c>
      <c r="BL44" s="62">
        <f t="shared" si="59"/>
        <v>0</v>
      </c>
      <c r="BM44" s="78"/>
      <c r="BN44" s="78"/>
      <c r="BO44" s="81"/>
      <c r="BP44" s="113" t="s">
        <v>100</v>
      </c>
      <c r="BQ44" s="114">
        <f t="shared" si="60"/>
        <v>0</v>
      </c>
      <c r="BR44" s="114">
        <f t="shared" si="61"/>
        <v>0</v>
      </c>
      <c r="BS44" s="114">
        <f t="shared" si="62"/>
        <v>0</v>
      </c>
      <c r="BT44" s="114">
        <f t="shared" si="63"/>
        <v>0</v>
      </c>
      <c r="BU44" s="114">
        <f t="shared" si="64"/>
        <v>0</v>
      </c>
      <c r="BV44" s="114">
        <f t="shared" si="65"/>
        <v>0</v>
      </c>
      <c r="BW44" s="114">
        <f t="shared" si="66"/>
        <v>0</v>
      </c>
      <c r="BX44" s="62">
        <f t="shared" si="90"/>
        <v>0</v>
      </c>
      <c r="BY44" s="81"/>
    </row>
    <row r="45" spans="2:77" ht="75.75" thickBot="1" x14ac:dyDescent="0.25">
      <c r="B45" s="1109"/>
      <c r="C45" s="187"/>
      <c r="D45" s="66" t="s">
        <v>214</v>
      </c>
      <c r="E45" s="67">
        <f t="shared" ref="E45:K45" si="91">SUM(E39:E44)</f>
        <v>0</v>
      </c>
      <c r="F45" s="67">
        <f t="shared" si="91"/>
        <v>0</v>
      </c>
      <c r="G45" s="67">
        <f t="shared" si="91"/>
        <v>0</v>
      </c>
      <c r="H45" s="67">
        <f t="shared" si="91"/>
        <v>0</v>
      </c>
      <c r="I45" s="67">
        <f t="shared" si="91"/>
        <v>0</v>
      </c>
      <c r="J45" s="67">
        <f t="shared" si="91"/>
        <v>0</v>
      </c>
      <c r="K45" s="67">
        <f t="shared" si="91"/>
        <v>0</v>
      </c>
      <c r="L45" s="67">
        <f>SUM(L39:L44)</f>
        <v>0</v>
      </c>
      <c r="M45" s="85"/>
      <c r="N45" s="73"/>
      <c r="O45" s="66" t="s">
        <v>214</v>
      </c>
      <c r="P45" s="67">
        <f t="shared" ref="P45:V45" si="92">SUM(P39:P44)</f>
        <v>0</v>
      </c>
      <c r="Q45" s="67">
        <f t="shared" si="92"/>
        <v>0</v>
      </c>
      <c r="R45" s="67">
        <f t="shared" si="92"/>
        <v>0</v>
      </c>
      <c r="S45" s="67">
        <f t="shared" si="92"/>
        <v>0</v>
      </c>
      <c r="T45" s="67">
        <f t="shared" si="92"/>
        <v>0</v>
      </c>
      <c r="U45" s="67">
        <f t="shared" si="92"/>
        <v>0</v>
      </c>
      <c r="V45" s="67">
        <f t="shared" si="92"/>
        <v>0</v>
      </c>
      <c r="W45" s="67">
        <f>SUM(W39:W44)</f>
        <v>0</v>
      </c>
      <c r="X45" s="73"/>
      <c r="Y45" s="73"/>
      <c r="AA45" s="66" t="s">
        <v>214</v>
      </c>
      <c r="AB45" s="67">
        <f t="shared" ref="AB45:AH45" si="93">SUM(AB39:AB44)</f>
        <v>0</v>
      </c>
      <c r="AC45" s="67">
        <f t="shared" si="93"/>
        <v>0</v>
      </c>
      <c r="AD45" s="67">
        <f t="shared" si="93"/>
        <v>0</v>
      </c>
      <c r="AE45" s="67">
        <f t="shared" si="93"/>
        <v>0</v>
      </c>
      <c r="AF45" s="67">
        <f t="shared" si="93"/>
        <v>0</v>
      </c>
      <c r="AG45" s="67">
        <f t="shared" si="93"/>
        <v>0</v>
      </c>
      <c r="AH45" s="67">
        <f t="shared" si="93"/>
        <v>0</v>
      </c>
      <c r="AI45" s="67">
        <f>SUM(AI39:AI44)</f>
        <v>0</v>
      </c>
      <c r="AJ45" s="53"/>
      <c r="AK45" s="53"/>
      <c r="AL45" s="53"/>
      <c r="AM45" s="53"/>
      <c r="AN45" s="53"/>
      <c r="AO45" s="53"/>
      <c r="AQ45" s="58"/>
      <c r="AR45" s="66" t="s">
        <v>214</v>
      </c>
      <c r="AS45" s="67">
        <f t="shared" ref="AS45:AY45" si="94">SUM(AS39:AS44)</f>
        <v>0</v>
      </c>
      <c r="AT45" s="67">
        <f t="shared" si="94"/>
        <v>0</v>
      </c>
      <c r="AU45" s="67">
        <f t="shared" si="94"/>
        <v>0</v>
      </c>
      <c r="AV45" s="67">
        <f t="shared" si="94"/>
        <v>0</v>
      </c>
      <c r="AW45" s="67">
        <f t="shared" si="94"/>
        <v>0</v>
      </c>
      <c r="AX45" s="67">
        <f t="shared" si="94"/>
        <v>0</v>
      </c>
      <c r="AY45" s="67">
        <f t="shared" si="94"/>
        <v>0</v>
      </c>
      <c r="AZ45" s="67">
        <f>SUM(AZ39:AZ44)</f>
        <v>0</v>
      </c>
      <c r="BA45" s="639"/>
      <c r="BB45" s="58"/>
      <c r="BC45" s="78"/>
      <c r="BD45" s="66" t="s">
        <v>214</v>
      </c>
      <c r="BE45" s="67">
        <f t="shared" ref="BE45:BK45" si="95">SUM(BE39:BE44)</f>
        <v>0</v>
      </c>
      <c r="BF45" s="67">
        <f t="shared" si="95"/>
        <v>0</v>
      </c>
      <c r="BG45" s="67">
        <f t="shared" si="95"/>
        <v>0</v>
      </c>
      <c r="BH45" s="67">
        <f t="shared" si="95"/>
        <v>0</v>
      </c>
      <c r="BI45" s="67">
        <f t="shared" si="95"/>
        <v>0</v>
      </c>
      <c r="BJ45" s="67">
        <f t="shared" si="95"/>
        <v>0</v>
      </c>
      <c r="BK45" s="67">
        <f t="shared" si="95"/>
        <v>0</v>
      </c>
      <c r="BL45" s="67">
        <f>SUM(BL39:BL44)</f>
        <v>0</v>
      </c>
      <c r="BM45" s="78"/>
      <c r="BN45" s="78"/>
      <c r="BO45" s="81"/>
      <c r="BP45" s="66" t="s">
        <v>214</v>
      </c>
      <c r="BQ45" s="67">
        <f t="shared" ref="BQ45:BW45" si="96">SUM(BQ39:BQ44)</f>
        <v>0</v>
      </c>
      <c r="BR45" s="67">
        <f t="shared" si="96"/>
        <v>0</v>
      </c>
      <c r="BS45" s="67">
        <f t="shared" si="96"/>
        <v>0</v>
      </c>
      <c r="BT45" s="67">
        <f t="shared" si="96"/>
        <v>0</v>
      </c>
      <c r="BU45" s="67">
        <f t="shared" si="96"/>
        <v>0</v>
      </c>
      <c r="BV45" s="67">
        <f t="shared" si="96"/>
        <v>0</v>
      </c>
      <c r="BW45" s="67">
        <f t="shared" si="96"/>
        <v>0</v>
      </c>
      <c r="BX45" s="67">
        <f>SUM(BX39:BX44)</f>
        <v>0</v>
      </c>
      <c r="BY45" s="81"/>
    </row>
    <row r="46" spans="2:77" s="554" customFormat="1" ht="26.25" thickBot="1" x14ac:dyDescent="0.4">
      <c r="B46" s="550"/>
      <c r="C46" s="555"/>
      <c r="D46" s="556"/>
      <c r="E46" s="556"/>
      <c r="F46" s="556"/>
      <c r="G46" s="556"/>
      <c r="H46" s="556"/>
      <c r="I46" s="556"/>
      <c r="J46" s="556"/>
      <c r="K46" s="556"/>
      <c r="L46" s="556"/>
      <c r="M46" s="557"/>
      <c r="N46" s="551"/>
      <c r="O46" s="551"/>
      <c r="P46" s="551"/>
      <c r="Q46" s="551"/>
      <c r="R46" s="551"/>
      <c r="S46" s="551"/>
      <c r="T46" s="551"/>
      <c r="U46" s="551"/>
      <c r="V46" s="551"/>
      <c r="W46" s="551"/>
      <c r="X46" s="551"/>
      <c r="Y46" s="551"/>
      <c r="Z46" s="558"/>
      <c r="AA46" s="558"/>
      <c r="AB46" s="558"/>
      <c r="AC46" s="558"/>
      <c r="AD46" s="558"/>
      <c r="AE46" s="558"/>
      <c r="AF46" s="558"/>
      <c r="AG46" s="558"/>
      <c r="AH46" s="558"/>
      <c r="AI46" s="558"/>
      <c r="AJ46" s="558"/>
      <c r="AK46" s="558"/>
      <c r="AL46" s="558"/>
      <c r="AM46" s="558"/>
      <c r="AN46" s="558"/>
      <c r="AO46" s="558"/>
      <c r="AP46" s="558"/>
      <c r="AQ46" s="559"/>
      <c r="AR46" s="559"/>
      <c r="AS46" s="559"/>
      <c r="AT46" s="559"/>
      <c r="AU46" s="559"/>
      <c r="AV46" s="559"/>
      <c r="AW46" s="559"/>
      <c r="AX46" s="559"/>
      <c r="AY46" s="559"/>
      <c r="AZ46" s="559"/>
      <c r="BA46" s="559"/>
      <c r="BB46" s="559"/>
      <c r="BC46" s="552"/>
      <c r="BD46" s="552"/>
      <c r="BE46" s="552"/>
      <c r="BF46" s="552"/>
      <c r="BG46" s="552"/>
      <c r="BH46" s="552"/>
      <c r="BI46" s="552"/>
      <c r="BJ46" s="552"/>
      <c r="BK46" s="552"/>
      <c r="BL46" s="552"/>
      <c r="BM46" s="552"/>
      <c r="BN46" s="552"/>
      <c r="BO46" s="553"/>
      <c r="BP46" s="553"/>
      <c r="BQ46" s="560" t="str">
        <f>IF(BQ45&lt;0,"PREKORAČITEV POSTAVKE!!!","")</f>
        <v/>
      </c>
      <c r="BR46" s="560" t="str">
        <f t="shared" ref="BR46" si="97">IF(BR45&lt;0,"PREKORAČITEV POSTAVKE!!!","")</f>
        <v/>
      </c>
      <c r="BS46" s="560" t="str">
        <f t="shared" ref="BS46" si="98">IF(BS45&lt;0,"PREKORAČITEV POSTAVKE!!!","")</f>
        <v/>
      </c>
      <c r="BT46" s="560" t="str">
        <f t="shared" ref="BT46" si="99">IF(BT45&lt;0,"PREKORAČITEV POSTAVKE!!!","")</f>
        <v/>
      </c>
      <c r="BU46" s="560" t="str">
        <f t="shared" ref="BU46" si="100">IF(BU45&lt;0,"PREKORAČITEV POSTAVKE!!!","")</f>
        <v/>
      </c>
      <c r="BV46" s="560" t="str">
        <f t="shared" ref="BV46" si="101">IF(BV45&lt;0,"PREKORAČITEV POSTAVKE!!!","")</f>
        <v/>
      </c>
      <c r="BW46" s="560" t="str">
        <f t="shared" ref="BW46" si="102">IF(BW45&lt;0,"PREKORAČITEV POSTAVKE!!!","")</f>
        <v/>
      </c>
      <c r="BX46" s="560" t="str">
        <f>IF(BX45&lt;0,"PREKORAČITEV!!!","")</f>
        <v/>
      </c>
      <c r="BY46" s="553"/>
    </row>
    <row r="47" spans="2:77" ht="45.75" thickTop="1" x14ac:dyDescent="0.6">
      <c r="D47" s="1106" t="s">
        <v>241</v>
      </c>
      <c r="E47" s="736"/>
      <c r="F47" s="736"/>
      <c r="G47" s="736"/>
      <c r="H47" s="736"/>
      <c r="I47" s="736"/>
      <c r="J47" s="84"/>
      <c r="K47" s="84"/>
      <c r="L47" s="84"/>
      <c r="M47" s="85"/>
      <c r="N47" s="73"/>
      <c r="O47" s="115" t="s">
        <v>242</v>
      </c>
      <c r="P47" s="73"/>
      <c r="Q47" s="73"/>
      <c r="R47" s="73"/>
      <c r="S47" s="73"/>
      <c r="T47" s="73"/>
      <c r="U47" s="73"/>
      <c r="V47" s="73"/>
      <c r="W47" s="73"/>
      <c r="X47" s="73"/>
      <c r="Y47" s="73"/>
      <c r="AA47" s="267" t="s">
        <v>253</v>
      </c>
      <c r="AB47" s="53"/>
      <c r="AC47" s="53"/>
      <c r="AD47" s="53"/>
      <c r="AE47" s="53"/>
      <c r="AF47" s="53"/>
      <c r="AG47" s="53"/>
      <c r="AH47" s="53"/>
      <c r="AI47" s="53"/>
      <c r="AJ47" s="53"/>
      <c r="AK47" s="53"/>
      <c r="AL47" s="53"/>
      <c r="AM47" s="53"/>
      <c r="AN47" s="53"/>
      <c r="AO47" s="53"/>
      <c r="AQ47" s="58"/>
      <c r="AR47" s="268" t="s">
        <v>243</v>
      </c>
      <c r="AS47" s="58"/>
      <c r="AT47" s="58"/>
      <c r="AU47" s="58"/>
      <c r="AV47" s="58"/>
      <c r="AW47" s="58"/>
      <c r="AX47" s="58"/>
      <c r="AY47" s="58"/>
      <c r="AZ47" s="58"/>
      <c r="BA47" s="58"/>
      <c r="BB47" s="58"/>
      <c r="BC47" s="78"/>
      <c r="BD47" s="116" t="s">
        <v>246</v>
      </c>
      <c r="BE47" s="78"/>
      <c r="BF47" s="78"/>
      <c r="BG47" s="78"/>
      <c r="BH47" s="78"/>
      <c r="BI47" s="78"/>
      <c r="BJ47" s="78"/>
      <c r="BK47" s="78"/>
      <c r="BL47" s="78"/>
      <c r="BM47" s="78"/>
      <c r="BN47" s="78"/>
      <c r="BO47" s="81"/>
      <c r="BP47" s="117" t="s">
        <v>244</v>
      </c>
      <c r="BQ47" s="81"/>
      <c r="BR47" s="81"/>
      <c r="BS47" s="81"/>
      <c r="BT47" s="81"/>
      <c r="BU47" s="81"/>
      <c r="BV47" s="81"/>
      <c r="BW47" s="81"/>
      <c r="BX47" s="81"/>
      <c r="BY47" s="81"/>
    </row>
    <row r="48" spans="2:77" s="119" customFormat="1" x14ac:dyDescent="0.35">
      <c r="B48" s="562"/>
      <c r="C48" s="187"/>
      <c r="D48" s="187"/>
      <c r="E48" s="187"/>
      <c r="F48" s="187"/>
      <c r="G48" s="187"/>
      <c r="H48" s="187"/>
      <c r="I48" s="187"/>
      <c r="J48" s="187"/>
      <c r="K48" s="187"/>
      <c r="L48" s="187"/>
      <c r="M48" s="85"/>
      <c r="N48" s="118"/>
      <c r="O48" s="118"/>
      <c r="P48" s="118"/>
      <c r="Q48" s="118"/>
      <c r="R48" s="118"/>
      <c r="S48" s="118"/>
      <c r="T48" s="118"/>
      <c r="U48" s="118"/>
      <c r="V48" s="118"/>
      <c r="W48" s="118"/>
      <c r="X48" s="118"/>
      <c r="Y48" s="118"/>
      <c r="Z48" s="122"/>
      <c r="AA48" s="122"/>
      <c r="AB48" s="122"/>
      <c r="AC48" s="122"/>
      <c r="AD48" s="122"/>
      <c r="AE48" s="122"/>
      <c r="AF48" s="122"/>
      <c r="AG48" s="122"/>
      <c r="AH48" s="122"/>
      <c r="AI48" s="122"/>
      <c r="AJ48" s="122"/>
      <c r="AK48" s="122"/>
      <c r="AL48" s="122"/>
      <c r="AM48" s="122"/>
      <c r="AN48" s="122"/>
      <c r="AO48" s="122"/>
      <c r="AP48" s="53"/>
      <c r="AQ48" s="126"/>
      <c r="AR48" s="126"/>
      <c r="AS48" s="126"/>
      <c r="AT48" s="126"/>
      <c r="AU48" s="126"/>
      <c r="AV48" s="126"/>
      <c r="AW48" s="126"/>
      <c r="AX48" s="126"/>
      <c r="AY48" s="126"/>
      <c r="AZ48" s="126"/>
      <c r="BA48" s="126"/>
      <c r="BB48" s="126"/>
      <c r="BC48" s="130"/>
      <c r="BD48" s="130"/>
      <c r="BE48" s="130"/>
      <c r="BF48" s="130"/>
      <c r="BG48" s="130"/>
      <c r="BH48" s="130"/>
      <c r="BI48" s="130"/>
      <c r="BJ48" s="130"/>
      <c r="BK48" s="130"/>
      <c r="BL48" s="130"/>
      <c r="BM48" s="130"/>
      <c r="BN48" s="130"/>
      <c r="BO48" s="133"/>
      <c r="BP48" s="133"/>
      <c r="BQ48" s="133"/>
      <c r="BR48" s="133"/>
      <c r="BS48" s="133"/>
      <c r="BT48" s="133"/>
      <c r="BU48" s="133"/>
      <c r="BV48" s="133"/>
      <c r="BW48" s="133"/>
      <c r="BX48" s="133"/>
      <c r="BY48" s="133"/>
    </row>
    <row r="49" spans="1:85" s="549" customFormat="1" ht="26.25" thickBot="1" x14ac:dyDescent="0.4">
      <c r="A49" s="549" t="s">
        <v>439</v>
      </c>
      <c r="B49" s="548"/>
      <c r="C49" s="284"/>
      <c r="D49" s="190"/>
      <c r="E49" s="190"/>
      <c r="F49" s="190"/>
      <c r="G49" s="190"/>
      <c r="H49" s="190"/>
      <c r="I49" s="190"/>
      <c r="J49" s="190"/>
      <c r="K49" s="190"/>
      <c r="L49" s="190"/>
      <c r="M49" s="191"/>
      <c r="N49" s="310"/>
      <c r="O49" s="310"/>
      <c r="P49" s="310"/>
      <c r="Q49" s="310"/>
      <c r="R49" s="310"/>
      <c r="S49" s="310"/>
      <c r="T49" s="310"/>
      <c r="U49" s="310"/>
      <c r="V49" s="310"/>
      <c r="W49" s="310"/>
      <c r="X49" s="310"/>
      <c r="Y49" s="310"/>
      <c r="Z49" s="192"/>
      <c r="AA49" s="192"/>
      <c r="AB49" s="192"/>
      <c r="AC49" s="192"/>
      <c r="AD49" s="192"/>
      <c r="AE49" s="192"/>
      <c r="AF49" s="192"/>
      <c r="AG49" s="192"/>
      <c r="AH49" s="192"/>
      <c r="AI49" s="192"/>
      <c r="AJ49" s="192"/>
      <c r="AK49" s="192"/>
      <c r="AL49" s="192"/>
      <c r="AM49" s="192"/>
      <c r="AN49" s="192"/>
      <c r="AO49" s="192"/>
      <c r="AP49" s="192"/>
      <c r="AQ49" s="561"/>
      <c r="AR49" s="194"/>
      <c r="AS49" s="194"/>
      <c r="AT49" s="194"/>
      <c r="AU49" s="194"/>
      <c r="AV49" s="194"/>
      <c r="AW49" s="194"/>
      <c r="AX49" s="194"/>
      <c r="AY49" s="194"/>
      <c r="AZ49" s="194"/>
      <c r="BA49" s="194"/>
      <c r="BB49" s="195"/>
      <c r="BC49" s="197"/>
      <c r="BD49" s="197"/>
      <c r="BE49" s="197"/>
      <c r="BF49" s="197"/>
      <c r="BG49" s="197"/>
      <c r="BH49" s="197"/>
      <c r="BI49" s="197"/>
      <c r="BJ49" s="197"/>
      <c r="BK49" s="197"/>
      <c r="BL49" s="197"/>
      <c r="BM49" s="197"/>
      <c r="BN49" s="197"/>
      <c r="BO49" s="199"/>
      <c r="BP49" s="199"/>
      <c r="BQ49" s="199"/>
      <c r="BR49" s="199"/>
      <c r="BS49" s="199"/>
      <c r="BT49" s="199"/>
      <c r="BU49" s="199"/>
      <c r="BV49" s="199"/>
      <c r="BW49" s="199"/>
      <c r="BX49" s="199"/>
      <c r="BY49" s="199"/>
    </row>
    <row r="50" spans="1:85" ht="30" x14ac:dyDescent="0.4">
      <c r="C50" s="296">
        <v>1</v>
      </c>
      <c r="D50" s="297" t="s">
        <v>149</v>
      </c>
      <c r="E50" s="298"/>
      <c r="F50" s="298"/>
      <c r="G50" s="187"/>
      <c r="H50" s="187"/>
      <c r="I50" s="187"/>
      <c r="J50" s="312">
        <f>'2. IZJAVA'!W41</f>
        <v>0</v>
      </c>
      <c r="K50" s="187"/>
      <c r="L50" s="187"/>
      <c r="M50" s="85"/>
      <c r="N50" s="120">
        <v>2</v>
      </c>
      <c r="O50" s="120" t="s">
        <v>150</v>
      </c>
      <c r="P50" s="118"/>
      <c r="Q50" s="118"/>
      <c r="R50" s="118"/>
      <c r="S50" s="118"/>
      <c r="T50" s="118"/>
      <c r="U50" s="118"/>
      <c r="V50" s="118"/>
      <c r="W50" s="118"/>
      <c r="X50" s="118"/>
      <c r="Y50" s="73"/>
      <c r="Z50" s="121">
        <v>3</v>
      </c>
      <c r="AA50" s="121" t="s">
        <v>147</v>
      </c>
      <c r="AB50" s="122"/>
      <c r="AC50" s="122"/>
      <c r="AD50" s="122"/>
      <c r="AE50" s="122"/>
      <c r="AF50" s="122"/>
      <c r="AG50" s="122"/>
      <c r="AH50" s="122"/>
      <c r="AI50" s="122"/>
      <c r="AJ50" s="122"/>
      <c r="AK50" s="122"/>
      <c r="AL50" s="122"/>
      <c r="AM50" s="122"/>
      <c r="AN50" s="122"/>
      <c r="AO50" s="122"/>
      <c r="AP50" s="123"/>
      <c r="AQ50" s="124"/>
      <c r="AR50" s="125" t="s">
        <v>146</v>
      </c>
      <c r="AS50" s="126"/>
      <c r="AT50" s="126"/>
      <c r="AU50" s="126"/>
      <c r="AV50" s="126"/>
      <c r="AW50" s="126"/>
      <c r="AX50" s="126"/>
      <c r="AY50" s="126"/>
      <c r="AZ50" s="126"/>
      <c r="BA50" s="126"/>
      <c r="BB50" s="127"/>
      <c r="BC50" s="128" t="s">
        <v>151</v>
      </c>
      <c r="BD50" s="129" t="s">
        <v>148</v>
      </c>
      <c r="BE50" s="130"/>
      <c r="BF50" s="130"/>
      <c r="BG50" s="130"/>
      <c r="BH50" s="130"/>
      <c r="BI50" s="130"/>
      <c r="BJ50" s="130"/>
      <c r="BK50" s="130"/>
      <c r="BL50" s="130"/>
      <c r="BM50" s="130"/>
      <c r="BN50" s="130"/>
      <c r="BO50" s="131" t="s">
        <v>152</v>
      </c>
      <c r="BP50" s="132" t="s">
        <v>153</v>
      </c>
      <c r="BQ50" s="133"/>
      <c r="BR50" s="133"/>
      <c r="BS50" s="133"/>
      <c r="BT50" s="133"/>
      <c r="BU50" s="133"/>
      <c r="BV50" s="133"/>
      <c r="BW50" s="133"/>
      <c r="BX50" s="133"/>
      <c r="BY50" s="134"/>
      <c r="BZ50" s="119"/>
      <c r="CA50" s="119"/>
      <c r="CB50" s="119"/>
    </row>
    <row r="51" spans="1:85" x14ac:dyDescent="0.35">
      <c r="D51" s="187"/>
      <c r="E51" s="187"/>
      <c r="F51" s="187"/>
      <c r="G51" s="187"/>
      <c r="H51" s="187"/>
      <c r="I51" s="187"/>
      <c r="J51" s="187"/>
      <c r="K51" s="187"/>
      <c r="L51" s="187"/>
      <c r="M51" s="85"/>
      <c r="N51" s="73"/>
      <c r="O51" s="118"/>
      <c r="P51" s="118"/>
      <c r="Q51" s="118"/>
      <c r="R51" s="118"/>
      <c r="S51" s="118"/>
      <c r="T51" s="118"/>
      <c r="U51" s="118"/>
      <c r="V51" s="118"/>
      <c r="W51" s="118"/>
      <c r="X51" s="118"/>
      <c r="Y51" s="73"/>
      <c r="Z51" s="122"/>
      <c r="AA51" s="122"/>
      <c r="AB51" s="122"/>
      <c r="AC51" s="122"/>
      <c r="AD51" s="122"/>
      <c r="AE51" s="122"/>
      <c r="AF51" s="122"/>
      <c r="AG51" s="122"/>
      <c r="AH51" s="122"/>
      <c r="AI51" s="122"/>
      <c r="AJ51" s="122"/>
      <c r="AK51" s="122"/>
      <c r="AL51" s="122"/>
      <c r="AM51" s="122"/>
      <c r="AN51" s="122"/>
      <c r="AO51" s="122"/>
      <c r="AP51" s="123"/>
      <c r="AQ51" s="124"/>
      <c r="AR51" s="126"/>
      <c r="AS51" s="126"/>
      <c r="AT51" s="126"/>
      <c r="AU51" s="126"/>
      <c r="AV51" s="126"/>
      <c r="AW51" s="126"/>
      <c r="AX51" s="126"/>
      <c r="AY51" s="126"/>
      <c r="AZ51" s="126"/>
      <c r="BA51" s="126"/>
      <c r="BB51" s="127"/>
      <c r="BC51" s="135"/>
      <c r="BD51" s="130"/>
      <c r="BE51" s="130"/>
      <c r="BF51" s="130"/>
      <c r="BG51" s="130"/>
      <c r="BH51" s="130"/>
      <c r="BI51" s="130"/>
      <c r="BJ51" s="130"/>
      <c r="BK51" s="130"/>
      <c r="BL51" s="130"/>
      <c r="BM51" s="130"/>
      <c r="BN51" s="136"/>
      <c r="BO51" s="137"/>
      <c r="BP51" s="133"/>
      <c r="BQ51" s="133"/>
      <c r="BR51" s="133"/>
      <c r="BS51" s="133"/>
      <c r="BT51" s="133"/>
      <c r="BU51" s="133"/>
      <c r="BV51" s="133"/>
      <c r="BW51" s="133"/>
      <c r="BX51" s="133"/>
      <c r="BY51" s="134"/>
      <c r="BZ51" s="119"/>
      <c r="CA51" s="119"/>
      <c r="CB51" s="119"/>
    </row>
    <row r="52" spans="1:85" x14ac:dyDescent="0.35">
      <c r="D52" s="187"/>
      <c r="E52" s="312" t="str">
        <f>+B55</f>
        <v>NOSILEC PROJEKTA</v>
      </c>
      <c r="F52" s="187"/>
      <c r="G52" s="187"/>
      <c r="H52" s="187"/>
      <c r="I52" s="187"/>
      <c r="J52" s="187"/>
      <c r="K52" s="187"/>
      <c r="L52" s="187"/>
      <c r="M52" s="85"/>
      <c r="N52" s="73"/>
      <c r="O52" s="311" t="s">
        <v>58</v>
      </c>
      <c r="P52" s="311">
        <f>$AB$3</f>
        <v>0</v>
      </c>
      <c r="Q52" s="118"/>
      <c r="R52" s="118"/>
      <c r="S52" s="118"/>
      <c r="T52" s="118"/>
      <c r="U52" s="118"/>
      <c r="V52" s="118"/>
      <c r="W52" s="118"/>
      <c r="X52" s="118"/>
      <c r="Y52" s="73"/>
      <c r="Z52" s="139"/>
      <c r="AA52" s="122" t="s">
        <v>238</v>
      </c>
      <c r="AB52" s="309" t="str">
        <f>+B55</f>
        <v>NOSILEC PROJEKTA</v>
      </c>
      <c r="AC52" s="122"/>
      <c r="AD52" s="122"/>
      <c r="AE52" s="122"/>
      <c r="AF52" s="122"/>
      <c r="AG52" s="122"/>
      <c r="AH52" s="122"/>
      <c r="AI52" s="122"/>
      <c r="AJ52" s="122"/>
      <c r="AK52" s="122"/>
      <c r="AL52" s="122"/>
      <c r="AM52" s="122"/>
      <c r="AN52" s="122"/>
      <c r="AO52" s="122"/>
      <c r="AP52" s="123"/>
      <c r="AQ52" s="124"/>
      <c r="AR52" s="126"/>
      <c r="AS52" s="308" t="str">
        <f>+B55</f>
        <v>NOSILEC PROJEKTA</v>
      </c>
      <c r="AT52" s="126"/>
      <c r="AU52" s="126"/>
      <c r="AV52" s="126"/>
      <c r="AW52" s="126"/>
      <c r="AX52" s="126"/>
      <c r="AY52" s="126"/>
      <c r="AZ52" s="126"/>
      <c r="BA52" s="126"/>
      <c r="BB52" s="127"/>
      <c r="BC52" s="135"/>
      <c r="BD52" s="130"/>
      <c r="BE52" s="307">
        <f>$AB$3</f>
        <v>0</v>
      </c>
      <c r="BF52" s="130"/>
      <c r="BG52" s="130"/>
      <c r="BH52" s="130"/>
      <c r="BI52" s="130"/>
      <c r="BJ52" s="130"/>
      <c r="BK52" s="130"/>
      <c r="BL52" s="130"/>
      <c r="BM52" s="130"/>
      <c r="BN52" s="143"/>
      <c r="BO52" s="137"/>
      <c r="BP52" s="133"/>
      <c r="BQ52" s="547" t="str">
        <f>+B55</f>
        <v>NOSILEC PROJEKTA</v>
      </c>
      <c r="BR52" s="133"/>
      <c r="BS52" s="133"/>
      <c r="BT52" s="133"/>
      <c r="BU52" s="133"/>
      <c r="BV52" s="133"/>
      <c r="BW52" s="133"/>
      <c r="BX52" s="133"/>
      <c r="BY52" s="134"/>
      <c r="BZ52" s="119"/>
      <c r="CA52" s="119"/>
      <c r="CB52" s="119"/>
    </row>
    <row r="53" spans="1:85" x14ac:dyDescent="0.35">
      <c r="D53" s="187"/>
      <c r="E53" s="188"/>
      <c r="F53" s="187"/>
      <c r="G53" s="187"/>
      <c r="H53" s="187"/>
      <c r="I53" s="187"/>
      <c r="J53" s="187"/>
      <c r="K53" s="187"/>
      <c r="L53" s="187"/>
      <c r="M53" s="85"/>
      <c r="N53" s="73"/>
      <c r="O53" s="118"/>
      <c r="P53" s="138"/>
      <c r="Q53" s="118"/>
      <c r="R53" s="118"/>
      <c r="S53" s="118"/>
      <c r="T53" s="118"/>
      <c r="U53" s="118"/>
      <c r="V53" s="118"/>
      <c r="W53" s="118"/>
      <c r="X53" s="118"/>
      <c r="Y53" s="73"/>
      <c r="Z53" s="139"/>
      <c r="AA53" s="122"/>
      <c r="AB53" s="140"/>
      <c r="AC53" s="122"/>
      <c r="AD53" s="122"/>
      <c r="AE53" s="122"/>
      <c r="AF53" s="122"/>
      <c r="AG53" s="122"/>
      <c r="AH53" s="122"/>
      <c r="AI53" s="122"/>
      <c r="AJ53" s="122"/>
      <c r="AK53" s="122"/>
      <c r="AL53" s="122"/>
      <c r="AM53" s="122"/>
      <c r="AN53" s="122"/>
      <c r="AO53" s="122"/>
      <c r="AP53" s="123"/>
      <c r="AQ53" s="124"/>
      <c r="AR53" s="126"/>
      <c r="AS53" s="141"/>
      <c r="AT53" s="126"/>
      <c r="AU53" s="126"/>
      <c r="AV53" s="126"/>
      <c r="AW53" s="126"/>
      <c r="AX53" s="126"/>
      <c r="AY53" s="126"/>
      <c r="AZ53" s="126"/>
      <c r="BA53" s="126"/>
      <c r="BB53" s="127"/>
      <c r="BC53" s="135"/>
      <c r="BD53" s="130"/>
      <c r="BE53" s="142"/>
      <c r="BF53" s="130"/>
      <c r="BG53" s="130"/>
      <c r="BH53" s="130"/>
      <c r="BI53" s="130"/>
      <c r="BJ53" s="130"/>
      <c r="BK53" s="130"/>
      <c r="BL53" s="130"/>
      <c r="BM53" s="145"/>
      <c r="BN53" s="145"/>
      <c r="BO53" s="137"/>
      <c r="BP53" s="133"/>
      <c r="BQ53" s="144"/>
      <c r="BR53" s="133"/>
      <c r="BS53" s="133"/>
      <c r="BT53" s="133"/>
      <c r="BU53" s="133"/>
      <c r="BV53" s="133"/>
      <c r="BW53" s="133"/>
      <c r="BX53" s="133"/>
      <c r="BY53" s="134"/>
      <c r="BZ53" s="119"/>
      <c r="CA53" s="119"/>
      <c r="CB53" s="119"/>
    </row>
    <row r="54" spans="1:85" ht="26.25" thickBot="1" x14ac:dyDescent="0.4">
      <c r="D54" s="187"/>
      <c r="E54" s="187"/>
      <c r="F54" s="187"/>
      <c r="G54" s="187"/>
      <c r="H54" s="187"/>
      <c r="I54" s="187"/>
      <c r="J54" s="313" t="str">
        <f>IF($J$50=$AH$3,'2. IZJAVA'!W44,"")</f>
        <v/>
      </c>
      <c r="K54" s="187"/>
      <c r="L54" s="187"/>
      <c r="M54" s="85"/>
      <c r="N54" s="73"/>
      <c r="O54" s="118"/>
      <c r="P54" s="118"/>
      <c r="Q54" s="118"/>
      <c r="R54" s="118"/>
      <c r="S54" s="118"/>
      <c r="T54" s="118"/>
      <c r="U54" s="118"/>
      <c r="V54" s="118"/>
      <c r="W54" s="118"/>
      <c r="X54" s="118"/>
      <c r="Y54" s="73"/>
      <c r="Z54" s="139"/>
      <c r="AA54" s="122"/>
      <c r="AB54" s="122"/>
      <c r="AC54" s="122"/>
      <c r="AD54" s="122"/>
      <c r="AE54" s="122"/>
      <c r="AF54" s="122"/>
      <c r="AG54" s="314" t="str">
        <f>+J54</f>
        <v/>
      </c>
      <c r="AH54" s="186" t="e">
        <f>+AG54*AG62</f>
        <v>#VALUE!</v>
      </c>
      <c r="AI54" s="122"/>
      <c r="AJ54" s="122"/>
      <c r="AK54" s="122"/>
      <c r="AL54" s="122"/>
      <c r="AM54" s="122"/>
      <c r="AN54" s="122"/>
      <c r="AO54" s="122"/>
      <c r="AP54" s="123"/>
      <c r="AQ54" s="124"/>
      <c r="AR54" s="126"/>
      <c r="AS54" s="126"/>
      <c r="AT54" s="126"/>
      <c r="AU54" s="126"/>
      <c r="AV54" s="126"/>
      <c r="AW54" s="126"/>
      <c r="AX54" s="126"/>
      <c r="AY54" s="126"/>
      <c r="AZ54" s="126"/>
      <c r="BA54" s="126"/>
      <c r="BB54" s="127"/>
      <c r="BC54" s="135"/>
      <c r="BD54" s="130"/>
      <c r="BE54" s="130"/>
      <c r="BF54" s="130"/>
      <c r="BG54" s="130"/>
      <c r="BH54" s="130"/>
      <c r="BI54" s="130"/>
      <c r="BJ54" s="130"/>
      <c r="BK54" s="130"/>
      <c r="BL54" s="130"/>
      <c r="BM54" s="130"/>
      <c r="BN54" s="130"/>
      <c r="BO54" s="137"/>
      <c r="BP54" s="133"/>
      <c r="BQ54" s="133"/>
      <c r="BR54" s="133"/>
      <c r="BS54" s="133"/>
      <c r="BT54" s="133"/>
      <c r="BU54" s="133"/>
      <c r="BV54" s="133"/>
      <c r="BW54" s="133"/>
      <c r="BX54" s="133"/>
      <c r="BY54" s="134"/>
      <c r="BZ54" s="119"/>
      <c r="CA54" s="119"/>
      <c r="CB54" s="119"/>
    </row>
    <row r="55" spans="1:85" s="165" customFormat="1" ht="45" x14ac:dyDescent="0.2">
      <c r="B55" s="1103" t="str">
        <f>IF(COUNTIF('1.NASLOVNICA'!J88,"?*"),'1.NASLOVNICA'!J88,"NOSILEC PROJEKTA")</f>
        <v>NOSILEC PROJEKTA</v>
      </c>
      <c r="C55" s="328"/>
      <c r="D55" s="55" t="s">
        <v>31</v>
      </c>
      <c r="E55" s="570" t="str">
        <f>$AE$3</f>
        <v>Stroški osebja</v>
      </c>
      <c r="F55" s="570" t="str">
        <f>$AE$4</f>
        <v>Stroški zunanjih izvajalcev</v>
      </c>
      <c r="G55" s="570" t="str">
        <f>$AE$5</f>
        <v>Oprema</v>
      </c>
      <c r="H55" s="570" t="str">
        <f>$AE$6</f>
        <v>Gradnja in nakup nepr.</v>
      </c>
      <c r="I55" s="570" t="str">
        <f>$AE$7</f>
        <v>Nepos. admin. str.</v>
      </c>
      <c r="J55" s="570" t="s">
        <v>389</v>
      </c>
      <c r="K55" s="570" t="str">
        <f>$AE$9</f>
        <v/>
      </c>
      <c r="L55" s="570" t="s">
        <v>113</v>
      </c>
      <c r="M55" s="299"/>
      <c r="N55" s="146"/>
      <c r="O55" s="147" t="s">
        <v>31</v>
      </c>
      <c r="P55" s="148" t="str">
        <f>$AE$3</f>
        <v>Stroški osebja</v>
      </c>
      <c r="Q55" s="148" t="str">
        <f>$AE$4</f>
        <v>Stroški zunanjih izvajalcev</v>
      </c>
      <c r="R55" s="148" t="str">
        <f>$AE$5</f>
        <v>Oprema</v>
      </c>
      <c r="S55" s="148" t="str">
        <f>$AE$6</f>
        <v>Gradnja in nakup nepr.</v>
      </c>
      <c r="T55" s="148" t="str">
        <f>$AE$7</f>
        <v>Nepos. admin. str.</v>
      </c>
      <c r="U55" s="148" t="s">
        <v>389</v>
      </c>
      <c r="V55" s="148" t="str">
        <f>$AE$9</f>
        <v/>
      </c>
      <c r="W55" s="148" t="s">
        <v>113</v>
      </c>
      <c r="X55" s="149"/>
      <c r="Y55" s="73"/>
      <c r="Z55" s="150"/>
      <c r="AA55" s="151" t="s">
        <v>31</v>
      </c>
      <c r="AB55" s="152" t="str">
        <f>$AE$3</f>
        <v>Stroški osebja</v>
      </c>
      <c r="AC55" s="152" t="str">
        <f>$AE$4</f>
        <v>Stroški zunanjih izvajalcev</v>
      </c>
      <c r="AD55" s="152" t="str">
        <f>$AE$5</f>
        <v>Oprema</v>
      </c>
      <c r="AE55" s="152" t="str">
        <f>$AE$6</f>
        <v>Gradnja in nakup nepr.</v>
      </c>
      <c r="AF55" s="152" t="str">
        <f>$AE$7</f>
        <v>Nepos. admin. str.</v>
      </c>
      <c r="AG55" s="152" t="s">
        <v>389</v>
      </c>
      <c r="AH55" s="152" t="str">
        <f>$AE$9</f>
        <v/>
      </c>
      <c r="AI55" s="152" t="s">
        <v>172</v>
      </c>
      <c r="AJ55" s="152" t="s">
        <v>173</v>
      </c>
      <c r="AK55" s="1053" t="s">
        <v>388</v>
      </c>
      <c r="AL55" s="152" t="s">
        <v>157</v>
      </c>
      <c r="AM55" s="57"/>
      <c r="AN55" s="57"/>
      <c r="AO55" s="57"/>
      <c r="AP55" s="153"/>
      <c r="AQ55" s="154"/>
      <c r="AR55" s="155" t="s">
        <v>31</v>
      </c>
      <c r="AS55" s="156" t="str">
        <f>$AE$3</f>
        <v>Stroški osebja</v>
      </c>
      <c r="AT55" s="156" t="str">
        <f>$AE$4</f>
        <v>Stroški zunanjih izvajalcev</v>
      </c>
      <c r="AU55" s="156" t="str">
        <f>$AE$5</f>
        <v>Oprema</v>
      </c>
      <c r="AV55" s="156" t="str">
        <f>$AE$6</f>
        <v>Gradnja in nakup nepr.</v>
      </c>
      <c r="AW55" s="156" t="str">
        <f>$AE$7</f>
        <v>Nepos. admin. str.</v>
      </c>
      <c r="AX55" s="156" t="s">
        <v>389</v>
      </c>
      <c r="AY55" s="156" t="str">
        <f>$AE$9</f>
        <v/>
      </c>
      <c r="AZ55" s="156" t="s">
        <v>113</v>
      </c>
      <c r="BA55" s="1050" t="s">
        <v>388</v>
      </c>
      <c r="BB55" s="156" t="s">
        <v>157</v>
      </c>
      <c r="BC55" s="157"/>
      <c r="BD55" s="158" t="s">
        <v>31</v>
      </c>
      <c r="BE55" s="159" t="str">
        <f>$AE$3</f>
        <v>Stroški osebja</v>
      </c>
      <c r="BF55" s="159" t="str">
        <f>$AE$4</f>
        <v>Stroški zunanjih izvajalcev</v>
      </c>
      <c r="BG55" s="159" t="str">
        <f>$AE$5</f>
        <v>Oprema</v>
      </c>
      <c r="BH55" s="159" t="str">
        <f>$AE$6</f>
        <v>Gradnja in nakup nepr.</v>
      </c>
      <c r="BI55" s="159" t="str">
        <f>$AE$7</f>
        <v>Nepos. admin. str.</v>
      </c>
      <c r="BJ55" s="159" t="s">
        <v>389</v>
      </c>
      <c r="BK55" s="159" t="str">
        <f>$AE$9</f>
        <v/>
      </c>
      <c r="BL55" s="159" t="s">
        <v>172</v>
      </c>
      <c r="BM55" s="159" t="s">
        <v>173</v>
      </c>
      <c r="BN55" s="159"/>
      <c r="BO55" s="160"/>
      <c r="BP55" s="161" t="s">
        <v>31</v>
      </c>
      <c r="BQ55" s="162" t="str">
        <f>$AE$3</f>
        <v>Stroški osebja</v>
      </c>
      <c r="BR55" s="162" t="str">
        <f>$AE$4</f>
        <v>Stroški zunanjih izvajalcev</v>
      </c>
      <c r="BS55" s="162" t="str">
        <f>$AE$5</f>
        <v>Oprema</v>
      </c>
      <c r="BT55" s="162" t="str">
        <f>$AE$6</f>
        <v>Gradnja in nakup nepr.</v>
      </c>
      <c r="BU55" s="162" t="str">
        <f>$AE$7</f>
        <v>Nepos. admin. str.</v>
      </c>
      <c r="BV55" s="162" t="s">
        <v>389</v>
      </c>
      <c r="BW55" s="162" t="str">
        <f>$AE$9</f>
        <v/>
      </c>
      <c r="BX55" s="162" t="s">
        <v>113</v>
      </c>
      <c r="BY55" s="163"/>
      <c r="BZ55" s="164"/>
      <c r="CA55" s="164"/>
      <c r="CB55" s="164"/>
      <c r="CC55" s="51"/>
      <c r="CD55" s="51"/>
      <c r="CE55" s="51"/>
      <c r="CF55" s="51"/>
      <c r="CG55" s="51"/>
    </row>
    <row r="56" spans="1:85" ht="15" x14ac:dyDescent="0.2">
      <c r="B56" s="1104"/>
      <c r="C56" s="187"/>
      <c r="D56" s="66" t="s">
        <v>98</v>
      </c>
      <c r="E56" s="114">
        <f>'3. FN PO PARTNERJIH '!D36</f>
        <v>0</v>
      </c>
      <c r="F56" s="114">
        <f>'3. FN PO PARTNERJIH '!E36</f>
        <v>0</v>
      </c>
      <c r="G56" s="114">
        <f>'3. FN PO PARTNERJIH '!F36</f>
        <v>0</v>
      </c>
      <c r="H56" s="114">
        <f>'3. FN PO PARTNERJIH '!G36</f>
        <v>0</v>
      </c>
      <c r="I56" s="114">
        <f>'3. FN PO PARTNERJIH '!H36</f>
        <v>0</v>
      </c>
      <c r="J56" s="114">
        <f>'3. FN PO PARTNERJIH '!I36</f>
        <v>0</v>
      </c>
      <c r="K56" s="114">
        <f>'3. FN PO PARTNERJIH '!J36</f>
        <v>0</v>
      </c>
      <c r="L56" s="62">
        <f t="shared" ref="L56:L61" si="103">SUM(E56:K56)</f>
        <v>0</v>
      </c>
      <c r="M56" s="85"/>
      <c r="N56" s="73"/>
      <c r="O56" s="166" t="s">
        <v>98</v>
      </c>
      <c r="P56" s="167">
        <f>'8a. Pretekli potrjeni izdatki'!E30</f>
        <v>0</v>
      </c>
      <c r="Q56" s="167">
        <f>'8a. Pretekli potrjeni izdatki'!F30</f>
        <v>0</v>
      </c>
      <c r="R56" s="167">
        <f>'8a. Pretekli potrjeni izdatki'!G30</f>
        <v>0</v>
      </c>
      <c r="S56" s="167">
        <f>'8a. Pretekli potrjeni izdatki'!H30</f>
        <v>0</v>
      </c>
      <c r="T56" s="167">
        <f>'8a. Pretekli potrjeni izdatki'!I30</f>
        <v>0</v>
      </c>
      <c r="U56" s="167">
        <f>'8a. Pretekli potrjeni izdatki'!J30</f>
        <v>0</v>
      </c>
      <c r="V56" s="167">
        <f>'8a. Pretekli potrjeni izdatki'!K30</f>
        <v>0</v>
      </c>
      <c r="W56" s="168">
        <f t="shared" ref="W56:W61" si="104">SUM(P56:V56)</f>
        <v>0</v>
      </c>
      <c r="X56" s="75"/>
      <c r="Y56" s="73"/>
      <c r="Z56" s="139" t="str">
        <f t="shared" ref="Z56:Z61" si="105">$AA$52</f>
        <v>Nosilec projekta</v>
      </c>
      <c r="AA56" s="169" t="s">
        <v>98</v>
      </c>
      <c r="AB56" s="170">
        <f>SUMIFS('6. Seznam dokazil'!P:P,'6. Seznam dokazil'!C:C,$AB$52,'6. Seznam dokazil'!D:D,$AB$55,'6. Seznam dokazil'!E:E,AA56)</f>
        <v>0</v>
      </c>
      <c r="AC56" s="170">
        <f>SUMIFS('6. Seznam dokazil'!P:P,'6. Seznam dokazil'!C:C,'6a. Seznam dokazil '!$AB$52,'6. Seznam dokazil'!D:D,'6a. Seznam dokazil '!$AC$55,'6. Seznam dokazil'!E:E,'6a. Seznam dokazil '!AA56)</f>
        <v>0</v>
      </c>
      <c r="AD56" s="170">
        <f>SUMIFS('6. Seznam dokazil'!P:P,'6. Seznam dokazil'!C:C,'6a. Seznam dokazil '!$AB$52,'6. Seznam dokazil'!D:D,'6a. Seznam dokazil '!$AD$55,'6. Seznam dokazil'!E:E,'6a. Seznam dokazil '!AA56)</f>
        <v>0</v>
      </c>
      <c r="AE56" s="170">
        <f>SUMIFS('6. Seznam dokazil'!P:P,'6. Seznam dokazil'!C:C,'6a. Seznam dokazil '!$AB$52,'6. Seznam dokazil'!D:D,'6a. Seznam dokazil '!$AE$55,'6. Seznam dokazil'!E:E,'6a. Seznam dokazil '!AA56)</f>
        <v>0</v>
      </c>
      <c r="AF56" s="170">
        <f>SUMIFS('6. Seznam dokazil'!P:P,'6. Seznam dokazil'!C:C,'6a. Seznam dokazil '!$AB$52,'6. Seznam dokazil'!D:D,'6a. Seznam dokazil '!$AF$55,'6. Seznam dokazil'!E:E,'6a. Seznam dokazil '!AA56)</f>
        <v>0</v>
      </c>
      <c r="AG56" s="170">
        <f>IF($J$50=$AH$3,AL56,SUMIFS('6. Seznam dokazil'!P:P,'6. Seznam dokazil'!C:C,'6a. Seznam dokazil '!$AB$52,'6. Seznam dokazil'!D:D,'6a. Seznam dokazil '!$AG$55,'6. Seznam dokazil'!E:E,'6a. Seznam dokazil '!AA56))</f>
        <v>0</v>
      </c>
      <c r="AH56" s="170">
        <f>SUMIFS('6. Seznam dokazil'!P:P,'6. Seznam dokazil'!C:C,'6a. Seznam dokazil '!$AB$52,'6. Seznam dokazil'!D:D,'6a. Seznam dokazil '!$AH$55,'6. Seznam dokazil'!E:E,'6a. Seznam dokazil '!AA56)</f>
        <v>0</v>
      </c>
      <c r="AI56" s="171">
        <f t="shared" ref="AI56:AI61" si="106">+AB56+AC56+AD56+AE56+AF56+AG56+AH56</f>
        <v>0</v>
      </c>
      <c r="AJ56" s="171">
        <f>+AG56+AF56+AE56+AD56+AC56+AB56</f>
        <v>0</v>
      </c>
      <c r="AK56" s="1054"/>
      <c r="AL56" s="170">
        <f>IFERROR((J56/J62)*AK62,0)</f>
        <v>0</v>
      </c>
      <c r="AM56" s="65"/>
      <c r="AN56" s="65"/>
      <c r="AO56" s="65"/>
      <c r="AP56" s="123"/>
      <c r="AQ56" s="124"/>
      <c r="AR56" s="172" t="s">
        <v>98</v>
      </c>
      <c r="AS56" s="173">
        <f>SUMIFS('6. Seznam dokazil'!O:O,'6. Seznam dokazil'!C:C,$AS$52,'6. Seznam dokazil'!D:D,$AS$55,'6. Seznam dokazil'!E:E,AR56)</f>
        <v>0</v>
      </c>
      <c r="AT56" s="173">
        <f>SUMIFS('6. Seznam dokazil'!O:O,'6. Seznam dokazil'!C:C,$AS$52,'6. Seznam dokazil'!D:D,$AT$55,'6. Seznam dokazil'!E:E,AR56)</f>
        <v>0</v>
      </c>
      <c r="AU56" s="173">
        <f>SUMIFS('6. Seznam dokazil'!O:O,'6. Seznam dokazil'!C:C,$AS$52,'6. Seznam dokazil'!D:D,$AU$55,'6. Seznam dokazil'!E:E,AR56)</f>
        <v>0</v>
      </c>
      <c r="AV56" s="173">
        <f>SUMIFS('6. Seznam dokazil'!O:O,'6. Seznam dokazil'!C:C,$AS$52,'6. Seznam dokazil'!D:D,$AV$55,'6. Seznam dokazil'!E:E,AR56)</f>
        <v>0</v>
      </c>
      <c r="AW56" s="173">
        <f>SUMIFS('6. Seznam dokazil'!O:O,'6. Seznam dokazil'!C:C,$AS$52,'6. Seznam dokazil'!D:D,$AW$55,'6. Seznam dokazil'!E:E,AR56)</f>
        <v>0</v>
      </c>
      <c r="AX56" s="173">
        <f>IF($J$50=$AH$3,BB56,SUMIFS('6. Seznam dokazil'!O:O,'6. Seznam dokazil'!C:C,$AS$52,'6. Seznam dokazil'!D:D,$AX$55,'6. Seznam dokazil'!E:E,AR56))</f>
        <v>0</v>
      </c>
      <c r="AY56" s="173">
        <f>SUMIFS('6. Seznam dokazil'!O:O,'6. Seznam dokazil'!C:C,$AS$52,'6. Seznam dokazil'!D:D,$AY$55,'6. Seznam dokazil'!E:E,AR56)</f>
        <v>0</v>
      </c>
      <c r="AZ56" s="174">
        <f t="shared" ref="AZ56:AZ61" si="107">SUM(AS56:AY56)</f>
        <v>0</v>
      </c>
      <c r="BA56" s="1051"/>
      <c r="BB56" s="173">
        <f>IFERROR((J56/J62)*BA62,0)</f>
        <v>0</v>
      </c>
      <c r="BC56" s="135"/>
      <c r="BD56" s="175" t="s">
        <v>98</v>
      </c>
      <c r="BE56" s="176">
        <f t="shared" ref="BE56:BK61" si="108">P56+AB56</f>
        <v>0</v>
      </c>
      <c r="BF56" s="176">
        <f t="shared" si="108"/>
        <v>0</v>
      </c>
      <c r="BG56" s="176">
        <f t="shared" si="108"/>
        <v>0</v>
      </c>
      <c r="BH56" s="176">
        <f t="shared" si="108"/>
        <v>0</v>
      </c>
      <c r="BI56" s="176">
        <f t="shared" si="108"/>
        <v>0</v>
      </c>
      <c r="BJ56" s="176">
        <f t="shared" si="108"/>
        <v>0</v>
      </c>
      <c r="BK56" s="176">
        <f t="shared" si="108"/>
        <v>0</v>
      </c>
      <c r="BL56" s="177">
        <f t="shared" ref="BL56:BL61" si="109">+BE56+BF56+BG56+BH56+BI56+BJ56+BK56</f>
        <v>0</v>
      </c>
      <c r="BM56" s="177">
        <f t="shared" ref="BM56:BM61" si="110">+BJ56+BI56+BH56+BG56+BF56+BE56</f>
        <v>0</v>
      </c>
      <c r="BN56" s="177"/>
      <c r="BO56" s="137"/>
      <c r="BP56" s="178" t="s">
        <v>98</v>
      </c>
      <c r="BQ56" s="179">
        <f t="shared" ref="BQ56:BW61" si="111">E56-BE56</f>
        <v>0</v>
      </c>
      <c r="BR56" s="179">
        <f t="shared" si="111"/>
        <v>0</v>
      </c>
      <c r="BS56" s="179">
        <f t="shared" si="111"/>
        <v>0</v>
      </c>
      <c r="BT56" s="179">
        <f t="shared" si="111"/>
        <v>0</v>
      </c>
      <c r="BU56" s="179">
        <f t="shared" si="111"/>
        <v>0</v>
      </c>
      <c r="BV56" s="179">
        <f t="shared" si="111"/>
        <v>0</v>
      </c>
      <c r="BW56" s="179">
        <f t="shared" si="111"/>
        <v>0</v>
      </c>
      <c r="BX56" s="180">
        <f t="shared" ref="BX56:BX61" si="112">SUM(BQ56:BW56)</f>
        <v>0</v>
      </c>
      <c r="BY56" s="134"/>
      <c r="BZ56" s="119"/>
      <c r="CA56" s="119"/>
      <c r="CB56" s="119"/>
    </row>
    <row r="57" spans="1:85" ht="15" x14ac:dyDescent="0.2">
      <c r="B57" s="1104"/>
      <c r="C57" s="187"/>
      <c r="D57" s="66" t="s">
        <v>99</v>
      </c>
      <c r="E57" s="114">
        <f>'3. FN PO PARTNERJIH '!D37</f>
        <v>0</v>
      </c>
      <c r="F57" s="114">
        <f>'3. FN PO PARTNERJIH '!E37</f>
        <v>0</v>
      </c>
      <c r="G57" s="114">
        <f>'3. FN PO PARTNERJIH '!F37</f>
        <v>0</v>
      </c>
      <c r="H57" s="114">
        <f>'3. FN PO PARTNERJIH '!G37</f>
        <v>0</v>
      </c>
      <c r="I57" s="114">
        <f>'3. FN PO PARTNERJIH '!H37</f>
        <v>0</v>
      </c>
      <c r="J57" s="114">
        <f>'3. FN PO PARTNERJIH '!I37</f>
        <v>0</v>
      </c>
      <c r="K57" s="114">
        <f>'3. FN PO PARTNERJIH '!J37</f>
        <v>0</v>
      </c>
      <c r="L57" s="62">
        <f t="shared" si="103"/>
        <v>0</v>
      </c>
      <c r="M57" s="85"/>
      <c r="N57" s="73"/>
      <c r="O57" s="166" t="s">
        <v>99</v>
      </c>
      <c r="P57" s="167">
        <f>'8a. Pretekli potrjeni izdatki'!E31</f>
        <v>0</v>
      </c>
      <c r="Q57" s="167">
        <f>'8a. Pretekli potrjeni izdatki'!F31</f>
        <v>0</v>
      </c>
      <c r="R57" s="167">
        <f>'8a. Pretekli potrjeni izdatki'!G31</f>
        <v>0</v>
      </c>
      <c r="S57" s="167">
        <f>'8a. Pretekli potrjeni izdatki'!H31</f>
        <v>0</v>
      </c>
      <c r="T57" s="167">
        <f>'8a. Pretekli potrjeni izdatki'!I31</f>
        <v>0</v>
      </c>
      <c r="U57" s="167">
        <f>'8a. Pretekli potrjeni izdatki'!J31</f>
        <v>0</v>
      </c>
      <c r="V57" s="167">
        <f>'8a. Pretekli potrjeni izdatki'!K31</f>
        <v>0</v>
      </c>
      <c r="W57" s="168">
        <f t="shared" si="104"/>
        <v>0</v>
      </c>
      <c r="X57" s="75"/>
      <c r="Y57" s="73"/>
      <c r="Z57" s="139" t="str">
        <f t="shared" si="105"/>
        <v>Nosilec projekta</v>
      </c>
      <c r="AA57" s="169" t="s">
        <v>99</v>
      </c>
      <c r="AB57" s="170">
        <f>SUMIFS('6. Seznam dokazil'!P:P,'6. Seznam dokazil'!C:C,$AB$52,'6. Seznam dokazil'!D:D,$AB$55,'6. Seznam dokazil'!E:E,AA57)</f>
        <v>0</v>
      </c>
      <c r="AC57" s="170">
        <f>SUMIFS('6. Seznam dokazil'!P:P,'6. Seznam dokazil'!C:C,'6a. Seznam dokazil '!$AB$52,'6. Seznam dokazil'!D:D,'6a. Seznam dokazil '!$AC$55,'6. Seznam dokazil'!E:E,'6a. Seznam dokazil '!AA57)</f>
        <v>0</v>
      </c>
      <c r="AD57" s="170">
        <f>SUMIFS('6. Seznam dokazil'!P:P,'6. Seznam dokazil'!C:C,'6a. Seznam dokazil '!$AB$52,'6. Seznam dokazil'!D:D,'6a. Seznam dokazil '!$AD$55,'6. Seznam dokazil'!E:E,'6a. Seznam dokazil '!AA57)</f>
        <v>0</v>
      </c>
      <c r="AE57" s="170">
        <f>SUMIFS('6. Seznam dokazil'!P:P,'6. Seznam dokazil'!C:C,'6a. Seznam dokazil '!$AB$52,'6. Seznam dokazil'!D:D,'6a. Seznam dokazil '!$AE$55,'6. Seznam dokazil'!E:E,'6a. Seznam dokazil '!AA57)</f>
        <v>0</v>
      </c>
      <c r="AF57" s="170">
        <f>SUMIFS('6. Seznam dokazil'!P:P,'6. Seznam dokazil'!C:C,'6a. Seznam dokazil '!$AB$52,'6. Seznam dokazil'!D:D,'6a. Seznam dokazil '!$AF$55,'6. Seznam dokazil'!E:E,'6a. Seznam dokazil '!AA57)</f>
        <v>0</v>
      </c>
      <c r="AG57" s="170">
        <f>IF($J$50=$AH$3,AL57,SUMIFS('6. Seznam dokazil'!P:P,'6. Seznam dokazil'!C:C,'6a. Seznam dokazil '!$AB$52,'6. Seznam dokazil'!D:D,'6a. Seznam dokazil '!$AG$55,'6. Seznam dokazil'!E:E,'6a. Seznam dokazil '!AA57))</f>
        <v>0</v>
      </c>
      <c r="AH57" s="170">
        <f>SUMIFS('6. Seznam dokazil'!P:P,'6. Seznam dokazil'!C:C,'6a. Seznam dokazil '!$AB$52,'6. Seznam dokazil'!D:D,'6a. Seznam dokazil '!$AH$55,'6. Seznam dokazil'!E:E,'6a. Seznam dokazil '!AA57)</f>
        <v>0</v>
      </c>
      <c r="AI57" s="171">
        <f t="shared" si="106"/>
        <v>0</v>
      </c>
      <c r="AJ57" s="171">
        <f t="shared" ref="AJ57:AJ61" si="113">+AG57+AF57+AE57+AD57+AC57+AB57</f>
        <v>0</v>
      </c>
      <c r="AK57" s="1054"/>
      <c r="AL57" s="170">
        <f>IFERROR((J57/J62)*AK62,0)</f>
        <v>0</v>
      </c>
      <c r="AM57" s="65"/>
      <c r="AN57" s="65"/>
      <c r="AO57" s="65"/>
      <c r="AP57" s="123"/>
      <c r="AQ57" s="124"/>
      <c r="AR57" s="172" t="s">
        <v>99</v>
      </c>
      <c r="AS57" s="173">
        <f>SUMIFS('6. Seznam dokazil'!O:O,'6. Seznam dokazil'!C:C,$AS$52,'6. Seznam dokazil'!D:D,$AS$55,'6. Seznam dokazil'!E:E,AR57)</f>
        <v>0</v>
      </c>
      <c r="AT57" s="173">
        <f>SUMIFS('6. Seznam dokazil'!O:O,'6. Seznam dokazil'!C:C,$AS$52,'6. Seznam dokazil'!D:D,$AT$55,'6. Seznam dokazil'!E:E,AR57)</f>
        <v>0</v>
      </c>
      <c r="AU57" s="173">
        <f>SUMIFS('6. Seznam dokazil'!O:O,'6. Seznam dokazil'!C:C,$AS$52,'6. Seznam dokazil'!D:D,$AU$55,'6. Seznam dokazil'!E:E,AR57)</f>
        <v>0</v>
      </c>
      <c r="AV57" s="173">
        <f>SUMIFS('6. Seznam dokazil'!O:O,'6. Seznam dokazil'!C:C,$AS$52,'6. Seznam dokazil'!D:D,$AV$55,'6. Seznam dokazil'!E:E,AR57)</f>
        <v>0</v>
      </c>
      <c r="AW57" s="173">
        <f>SUMIFS('6. Seznam dokazil'!O:O,'6. Seznam dokazil'!C:C,$AS$52,'6. Seznam dokazil'!D:D,$AW$55,'6. Seznam dokazil'!E:E,AR57)</f>
        <v>0</v>
      </c>
      <c r="AX57" s="173">
        <f>IF($J$50=$AH$3,BB57,SUMIFS('6. Seznam dokazil'!O:O,'6. Seznam dokazil'!C:C,$AS$52,'6. Seznam dokazil'!D:D,$AX$55,'6. Seznam dokazil'!E:E,AR57))</f>
        <v>0</v>
      </c>
      <c r="AY57" s="173">
        <f>SUMIFS('6. Seznam dokazil'!O:O,'6. Seznam dokazil'!C:C,$AS$52,'6. Seznam dokazil'!D:D,$AY$55,'6. Seznam dokazil'!E:E,AR57)</f>
        <v>0</v>
      </c>
      <c r="AZ57" s="174">
        <f t="shared" si="107"/>
        <v>0</v>
      </c>
      <c r="BA57" s="1051"/>
      <c r="BB57" s="173">
        <f>IFERROR((J57/J62)*BA62,0)</f>
        <v>0</v>
      </c>
      <c r="BC57" s="135"/>
      <c r="BD57" s="175" t="s">
        <v>99</v>
      </c>
      <c r="BE57" s="176">
        <f t="shared" si="108"/>
        <v>0</v>
      </c>
      <c r="BF57" s="176">
        <f t="shared" si="108"/>
        <v>0</v>
      </c>
      <c r="BG57" s="176">
        <f t="shared" si="108"/>
        <v>0</v>
      </c>
      <c r="BH57" s="176">
        <f t="shared" si="108"/>
        <v>0</v>
      </c>
      <c r="BI57" s="176">
        <f t="shared" si="108"/>
        <v>0</v>
      </c>
      <c r="BJ57" s="176">
        <f t="shared" si="108"/>
        <v>0</v>
      </c>
      <c r="BK57" s="176">
        <f t="shared" si="108"/>
        <v>0</v>
      </c>
      <c r="BL57" s="177">
        <f t="shared" si="109"/>
        <v>0</v>
      </c>
      <c r="BM57" s="177">
        <f t="shared" si="110"/>
        <v>0</v>
      </c>
      <c r="BN57" s="177"/>
      <c r="BO57" s="137"/>
      <c r="BP57" s="178" t="s">
        <v>99</v>
      </c>
      <c r="BQ57" s="179">
        <f t="shared" si="111"/>
        <v>0</v>
      </c>
      <c r="BR57" s="179">
        <f t="shared" si="111"/>
        <v>0</v>
      </c>
      <c r="BS57" s="179">
        <f t="shared" si="111"/>
        <v>0</v>
      </c>
      <c r="BT57" s="179">
        <f t="shared" si="111"/>
        <v>0</v>
      </c>
      <c r="BU57" s="179">
        <f t="shared" si="111"/>
        <v>0</v>
      </c>
      <c r="BV57" s="179">
        <f t="shared" si="111"/>
        <v>0</v>
      </c>
      <c r="BW57" s="179">
        <f t="shared" si="111"/>
        <v>0</v>
      </c>
      <c r="BX57" s="180">
        <f t="shared" si="112"/>
        <v>0</v>
      </c>
      <c r="BY57" s="134"/>
      <c r="BZ57" s="119"/>
      <c r="CA57" s="119"/>
      <c r="CB57" s="119"/>
    </row>
    <row r="58" spans="1:85" ht="15" x14ac:dyDescent="0.2">
      <c r="B58" s="1104"/>
      <c r="C58" s="187"/>
      <c r="D58" s="66" t="s">
        <v>77</v>
      </c>
      <c r="E58" s="114">
        <f>'3. FN PO PARTNERJIH '!D38</f>
        <v>0</v>
      </c>
      <c r="F58" s="114">
        <f>'3. FN PO PARTNERJIH '!E38</f>
        <v>0</v>
      </c>
      <c r="G58" s="114">
        <f>'3. FN PO PARTNERJIH '!F38</f>
        <v>0</v>
      </c>
      <c r="H58" s="114">
        <f>'3. FN PO PARTNERJIH '!G38</f>
        <v>0</v>
      </c>
      <c r="I58" s="114">
        <f>'3. FN PO PARTNERJIH '!H38</f>
        <v>0</v>
      </c>
      <c r="J58" s="114">
        <f>'3. FN PO PARTNERJIH '!I38</f>
        <v>0</v>
      </c>
      <c r="K58" s="114">
        <f>'3. FN PO PARTNERJIH '!J38</f>
        <v>0</v>
      </c>
      <c r="L58" s="62">
        <f t="shared" si="103"/>
        <v>0</v>
      </c>
      <c r="M58" s="85"/>
      <c r="N58" s="73"/>
      <c r="O58" s="166" t="s">
        <v>77</v>
      </c>
      <c r="P58" s="167">
        <f>'8a. Pretekli potrjeni izdatki'!E32</f>
        <v>0</v>
      </c>
      <c r="Q58" s="167">
        <f>'8a. Pretekli potrjeni izdatki'!F32</f>
        <v>0</v>
      </c>
      <c r="R58" s="167">
        <f>'8a. Pretekli potrjeni izdatki'!G32</f>
        <v>0</v>
      </c>
      <c r="S58" s="167">
        <f>'8a. Pretekli potrjeni izdatki'!H32</f>
        <v>0</v>
      </c>
      <c r="T58" s="167">
        <f>'8a. Pretekli potrjeni izdatki'!I32</f>
        <v>0</v>
      </c>
      <c r="U58" s="167">
        <f>'8a. Pretekli potrjeni izdatki'!J32</f>
        <v>0</v>
      </c>
      <c r="V58" s="167">
        <f>'8a. Pretekli potrjeni izdatki'!K32</f>
        <v>0</v>
      </c>
      <c r="W58" s="168">
        <f t="shared" si="104"/>
        <v>0</v>
      </c>
      <c r="X58" s="75"/>
      <c r="Y58" s="73"/>
      <c r="Z58" s="139" t="str">
        <f t="shared" si="105"/>
        <v>Nosilec projekta</v>
      </c>
      <c r="AA58" s="169" t="s">
        <v>77</v>
      </c>
      <c r="AB58" s="170">
        <f>SUMIFS('6. Seznam dokazil'!P:P,'6. Seznam dokazil'!C:C,$AB$52,'6. Seznam dokazil'!D:D,$AB$55,'6. Seznam dokazil'!E:E,AA58)</f>
        <v>0</v>
      </c>
      <c r="AC58" s="170">
        <f>SUMIFS('6. Seznam dokazil'!P:P,'6. Seznam dokazil'!C:C,'6a. Seznam dokazil '!$AB$52,'6. Seznam dokazil'!D:D,'6a. Seznam dokazil '!$AC$55,'6. Seznam dokazil'!E:E,'6a. Seznam dokazil '!AA58)</f>
        <v>0</v>
      </c>
      <c r="AD58" s="170">
        <f>SUMIFS('6. Seznam dokazil'!P:P,'6. Seznam dokazil'!C:C,'6a. Seznam dokazil '!$AB$52,'6. Seznam dokazil'!D:D,'6a. Seznam dokazil '!$AD$55,'6. Seznam dokazil'!E:E,'6a. Seznam dokazil '!AA58)</f>
        <v>0</v>
      </c>
      <c r="AE58" s="170">
        <f>SUMIFS('6. Seznam dokazil'!P:P,'6. Seznam dokazil'!C:C,'6a. Seznam dokazil '!$AB$52,'6. Seznam dokazil'!D:D,'6a. Seznam dokazil '!$AE$55,'6. Seznam dokazil'!E:E,'6a. Seznam dokazil '!AA58)</f>
        <v>0</v>
      </c>
      <c r="AF58" s="170">
        <f>SUMIFS('6. Seznam dokazil'!P:P,'6. Seznam dokazil'!C:C,'6a. Seznam dokazil '!$AB$52,'6. Seznam dokazil'!D:D,'6a. Seznam dokazil '!$AF$55,'6. Seznam dokazil'!E:E,'6a. Seznam dokazil '!AA58)</f>
        <v>0</v>
      </c>
      <c r="AG58" s="170">
        <f>IF($J$50=$AH$3,AL58,SUMIFS('6. Seznam dokazil'!P:P,'6. Seznam dokazil'!C:C,'6a. Seznam dokazil '!$AB$52,'6. Seznam dokazil'!D:D,'6a. Seznam dokazil '!$AG$55,'6. Seznam dokazil'!E:E,'6a. Seznam dokazil '!AA58))</f>
        <v>0</v>
      </c>
      <c r="AH58" s="170">
        <f>SUMIFS('6. Seznam dokazil'!P:P,'6. Seznam dokazil'!C:C,'6a. Seznam dokazil '!$AB$52,'6. Seznam dokazil'!D:D,'6a. Seznam dokazil '!$AH$55,'6. Seznam dokazil'!E:E,'6a. Seznam dokazil '!AA58)</f>
        <v>0</v>
      </c>
      <c r="AI58" s="171">
        <f t="shared" si="106"/>
        <v>0</v>
      </c>
      <c r="AJ58" s="171">
        <f t="shared" si="113"/>
        <v>0</v>
      </c>
      <c r="AK58" s="1054"/>
      <c r="AL58" s="170">
        <f>IFERROR((J58/J62)*AK62,0)</f>
        <v>0</v>
      </c>
      <c r="AM58" s="65"/>
      <c r="AN58" s="65"/>
      <c r="AO58" s="65"/>
      <c r="AP58" s="123"/>
      <c r="AQ58" s="124"/>
      <c r="AR58" s="172" t="s">
        <v>77</v>
      </c>
      <c r="AS58" s="173">
        <f>SUMIFS('6. Seznam dokazil'!O:O,'6. Seznam dokazil'!C:C,$AS$52,'6. Seznam dokazil'!D:D,$AS$55,'6. Seznam dokazil'!E:E,AR58)</f>
        <v>0</v>
      </c>
      <c r="AT58" s="173">
        <f>SUMIFS('6. Seznam dokazil'!O:O,'6. Seznam dokazil'!C:C,$AS$52,'6. Seznam dokazil'!D:D,$AT$55,'6. Seznam dokazil'!E:E,AR58)</f>
        <v>0</v>
      </c>
      <c r="AU58" s="173">
        <f>SUMIFS('6. Seznam dokazil'!O:O,'6. Seznam dokazil'!C:C,$AS$52,'6. Seznam dokazil'!D:D,$AU$55,'6. Seznam dokazil'!E:E,AR58)</f>
        <v>0</v>
      </c>
      <c r="AV58" s="173">
        <f>SUMIFS('6. Seznam dokazil'!O:O,'6. Seznam dokazil'!C:C,$AS$52,'6. Seznam dokazil'!D:D,$AV$55,'6. Seznam dokazil'!E:E,AR58)</f>
        <v>0</v>
      </c>
      <c r="AW58" s="173">
        <f>SUMIFS('6. Seznam dokazil'!O:O,'6. Seznam dokazil'!C:C,$AS$52,'6. Seznam dokazil'!D:D,$AW$55,'6. Seznam dokazil'!E:E,AR58)</f>
        <v>0</v>
      </c>
      <c r="AX58" s="173">
        <f>IF($J$50=$AH$3,BB58,SUMIFS('6. Seznam dokazil'!O:O,'6. Seznam dokazil'!C:C,$AS$52,'6. Seznam dokazil'!D:D,$AX$55,'6. Seznam dokazil'!E:E,AR58))</f>
        <v>0</v>
      </c>
      <c r="AY58" s="173">
        <f>SUMIFS('6. Seznam dokazil'!O:O,'6. Seznam dokazil'!C:C,$AS$52,'6. Seznam dokazil'!D:D,$AY$55,'6. Seznam dokazil'!E:E,AR58)</f>
        <v>0</v>
      </c>
      <c r="AZ58" s="174">
        <f t="shared" si="107"/>
        <v>0</v>
      </c>
      <c r="BA58" s="1051"/>
      <c r="BB58" s="173">
        <f>IFERROR((J58/J62)*BA62,0)</f>
        <v>0</v>
      </c>
      <c r="BC58" s="135"/>
      <c r="BD58" s="175" t="s">
        <v>77</v>
      </c>
      <c r="BE58" s="176">
        <f t="shared" si="108"/>
        <v>0</v>
      </c>
      <c r="BF58" s="176">
        <f t="shared" si="108"/>
        <v>0</v>
      </c>
      <c r="BG58" s="176">
        <f t="shared" si="108"/>
        <v>0</v>
      </c>
      <c r="BH58" s="176">
        <f t="shared" si="108"/>
        <v>0</v>
      </c>
      <c r="BI58" s="176">
        <f t="shared" si="108"/>
        <v>0</v>
      </c>
      <c r="BJ58" s="176">
        <f t="shared" si="108"/>
        <v>0</v>
      </c>
      <c r="BK58" s="176">
        <f t="shared" si="108"/>
        <v>0</v>
      </c>
      <c r="BL58" s="177">
        <f t="shared" si="109"/>
        <v>0</v>
      </c>
      <c r="BM58" s="177">
        <f t="shared" si="110"/>
        <v>0</v>
      </c>
      <c r="BN58" s="177"/>
      <c r="BO58" s="137"/>
      <c r="BP58" s="178" t="s">
        <v>77</v>
      </c>
      <c r="BQ58" s="179">
        <f t="shared" si="111"/>
        <v>0</v>
      </c>
      <c r="BR58" s="179">
        <f t="shared" si="111"/>
        <v>0</v>
      </c>
      <c r="BS58" s="179">
        <f t="shared" si="111"/>
        <v>0</v>
      </c>
      <c r="BT58" s="179">
        <f t="shared" si="111"/>
        <v>0</v>
      </c>
      <c r="BU58" s="179">
        <f t="shared" si="111"/>
        <v>0</v>
      </c>
      <c r="BV58" s="179">
        <f t="shared" si="111"/>
        <v>0</v>
      </c>
      <c r="BW58" s="179">
        <f t="shared" si="111"/>
        <v>0</v>
      </c>
      <c r="BX58" s="180">
        <f t="shared" si="112"/>
        <v>0</v>
      </c>
      <c r="BY58" s="134"/>
      <c r="BZ58" s="119"/>
      <c r="CA58" s="119"/>
      <c r="CB58" s="119"/>
    </row>
    <row r="59" spans="1:85" ht="15" x14ac:dyDescent="0.2">
      <c r="B59" s="1104"/>
      <c r="C59" s="187"/>
      <c r="D59" s="66" t="s">
        <v>78</v>
      </c>
      <c r="E59" s="114">
        <f>'3. FN PO PARTNERJIH '!D39</f>
        <v>0</v>
      </c>
      <c r="F59" s="114">
        <f>'3. FN PO PARTNERJIH '!E39</f>
        <v>0</v>
      </c>
      <c r="G59" s="114">
        <f>'3. FN PO PARTNERJIH '!F39</f>
        <v>0</v>
      </c>
      <c r="H59" s="114">
        <f>'3. FN PO PARTNERJIH '!G39</f>
        <v>0</v>
      </c>
      <c r="I59" s="114">
        <f>'3. FN PO PARTNERJIH '!H39</f>
        <v>0</v>
      </c>
      <c r="J59" s="114">
        <f>'3. FN PO PARTNERJIH '!I39</f>
        <v>0</v>
      </c>
      <c r="K59" s="114">
        <f>'3. FN PO PARTNERJIH '!J39</f>
        <v>0</v>
      </c>
      <c r="L59" s="62">
        <f t="shared" si="103"/>
        <v>0</v>
      </c>
      <c r="M59" s="85"/>
      <c r="N59" s="73"/>
      <c r="O59" s="166" t="s">
        <v>78</v>
      </c>
      <c r="P59" s="167">
        <f>'8a. Pretekli potrjeni izdatki'!E33</f>
        <v>0</v>
      </c>
      <c r="Q59" s="167">
        <f>'8a. Pretekli potrjeni izdatki'!F33</f>
        <v>0</v>
      </c>
      <c r="R59" s="167">
        <f>'8a. Pretekli potrjeni izdatki'!G33</f>
        <v>0</v>
      </c>
      <c r="S59" s="167">
        <f>'8a. Pretekli potrjeni izdatki'!H33</f>
        <v>0</v>
      </c>
      <c r="T59" s="167">
        <f>'8a. Pretekli potrjeni izdatki'!I33</f>
        <v>0</v>
      </c>
      <c r="U59" s="167">
        <f>'8a. Pretekli potrjeni izdatki'!J33</f>
        <v>0</v>
      </c>
      <c r="V59" s="167">
        <f>'8a. Pretekli potrjeni izdatki'!K33</f>
        <v>0</v>
      </c>
      <c r="W59" s="168">
        <f t="shared" si="104"/>
        <v>0</v>
      </c>
      <c r="X59" s="75"/>
      <c r="Y59" s="73"/>
      <c r="Z59" s="139" t="str">
        <f t="shared" si="105"/>
        <v>Nosilec projekta</v>
      </c>
      <c r="AA59" s="169" t="s">
        <v>78</v>
      </c>
      <c r="AB59" s="170">
        <f>SUMIFS('6. Seznam dokazil'!P:P,'6. Seznam dokazil'!C:C,$AB$52,'6. Seznam dokazil'!D:D,$AB$55,'6. Seznam dokazil'!E:E,AA59)</f>
        <v>0</v>
      </c>
      <c r="AC59" s="170">
        <f>SUMIFS('6. Seznam dokazil'!P:P,'6. Seznam dokazil'!C:C,'6a. Seznam dokazil '!$AB$52,'6. Seznam dokazil'!D:D,'6a. Seznam dokazil '!$AC$55,'6. Seznam dokazil'!E:E,'6a. Seznam dokazil '!AA59)</f>
        <v>0</v>
      </c>
      <c r="AD59" s="170">
        <f>SUMIFS('6. Seznam dokazil'!P:P,'6. Seznam dokazil'!C:C,'6a. Seznam dokazil '!$AB$52,'6. Seznam dokazil'!D:D,'6a. Seznam dokazil '!$AD$55,'6. Seznam dokazil'!E:E,'6a. Seznam dokazil '!AA59)</f>
        <v>0</v>
      </c>
      <c r="AE59" s="170">
        <f>SUMIFS('6. Seznam dokazil'!P:P,'6. Seznam dokazil'!C:C,'6a. Seznam dokazil '!$AB$52,'6. Seznam dokazil'!D:D,'6a. Seznam dokazil '!$AE$55,'6. Seznam dokazil'!E:E,'6a. Seznam dokazil '!AA59)</f>
        <v>0</v>
      </c>
      <c r="AF59" s="170">
        <f>SUMIFS('6. Seznam dokazil'!P:P,'6. Seznam dokazil'!C:C,'6a. Seznam dokazil '!$AB$52,'6. Seznam dokazil'!D:D,'6a. Seznam dokazil '!$AF$55,'6. Seznam dokazil'!E:E,'6a. Seznam dokazil '!AA59)</f>
        <v>0</v>
      </c>
      <c r="AG59" s="170">
        <f>IF($J$50=$AH$3,AL59,SUMIFS('6. Seznam dokazil'!P:P,'6. Seznam dokazil'!C:C,'6a. Seznam dokazil '!$AB$52,'6. Seznam dokazil'!D:D,'6a. Seznam dokazil '!$AG$55,'6. Seznam dokazil'!E:E,'6a. Seznam dokazil '!AA59))</f>
        <v>0</v>
      </c>
      <c r="AH59" s="170">
        <f>SUMIFS('6. Seznam dokazil'!P:P,'6. Seznam dokazil'!C:C,'6a. Seznam dokazil '!$AB$52,'6. Seznam dokazil'!D:D,'6a. Seznam dokazil '!$AH$55,'6. Seznam dokazil'!E:E,'6a. Seznam dokazil '!AA59)</f>
        <v>0</v>
      </c>
      <c r="AI59" s="171">
        <f t="shared" si="106"/>
        <v>0</v>
      </c>
      <c r="AJ59" s="171">
        <f t="shared" si="113"/>
        <v>0</v>
      </c>
      <c r="AK59" s="1054"/>
      <c r="AL59" s="170">
        <f>IFERROR((J59/J62)*AK62,0)</f>
        <v>0</v>
      </c>
      <c r="AM59" s="65"/>
      <c r="AN59" s="65"/>
      <c r="AO59" s="65"/>
      <c r="AP59" s="123"/>
      <c r="AQ59" s="124"/>
      <c r="AR59" s="172" t="s">
        <v>78</v>
      </c>
      <c r="AS59" s="173">
        <f>SUMIFS('6. Seznam dokazil'!O:O,'6. Seznam dokazil'!C:C,$AS$52,'6. Seznam dokazil'!D:D,$AS$55,'6. Seznam dokazil'!E:E,AR59)</f>
        <v>0</v>
      </c>
      <c r="AT59" s="173">
        <f>SUMIFS('6. Seznam dokazil'!O:O,'6. Seznam dokazil'!C:C,$AS$52,'6. Seznam dokazil'!D:D,$AT$55,'6. Seznam dokazil'!E:E,AR59)</f>
        <v>0</v>
      </c>
      <c r="AU59" s="173">
        <f>SUMIFS('6. Seznam dokazil'!O:O,'6. Seznam dokazil'!C:C,$AS$52,'6. Seznam dokazil'!D:D,$AU$55,'6. Seznam dokazil'!E:E,AR59)</f>
        <v>0</v>
      </c>
      <c r="AV59" s="173">
        <f>SUMIFS('6. Seznam dokazil'!O:O,'6. Seznam dokazil'!C:C,$AS$52,'6. Seznam dokazil'!D:D,$AV$55,'6. Seznam dokazil'!E:E,AR59)</f>
        <v>0</v>
      </c>
      <c r="AW59" s="173">
        <f>SUMIFS('6. Seznam dokazil'!O:O,'6. Seznam dokazil'!C:C,$AS$52,'6. Seznam dokazil'!D:D,$AW$55,'6. Seznam dokazil'!E:E,AR59)</f>
        <v>0</v>
      </c>
      <c r="AX59" s="173">
        <f>IF($J$50=$AH$3,BB59,SUMIFS('6. Seznam dokazil'!O:O,'6. Seznam dokazil'!C:C,$AS$52,'6. Seznam dokazil'!D:D,$AX$55,'6. Seznam dokazil'!E:E,AR59))</f>
        <v>0</v>
      </c>
      <c r="AY59" s="173">
        <f>SUMIFS('6. Seznam dokazil'!O:O,'6. Seznam dokazil'!C:C,$AS$52,'6. Seznam dokazil'!D:D,$AY$55,'6. Seznam dokazil'!E:E,AR59)</f>
        <v>0</v>
      </c>
      <c r="AZ59" s="174">
        <f t="shared" si="107"/>
        <v>0</v>
      </c>
      <c r="BA59" s="1051"/>
      <c r="BB59" s="173">
        <f>IFERROR((J59/J62)*BA62,0)</f>
        <v>0</v>
      </c>
      <c r="BC59" s="135"/>
      <c r="BD59" s="175" t="s">
        <v>78</v>
      </c>
      <c r="BE59" s="176">
        <f t="shared" si="108"/>
        <v>0</v>
      </c>
      <c r="BF59" s="176">
        <f t="shared" si="108"/>
        <v>0</v>
      </c>
      <c r="BG59" s="176">
        <f t="shared" si="108"/>
        <v>0</v>
      </c>
      <c r="BH59" s="176">
        <f t="shared" si="108"/>
        <v>0</v>
      </c>
      <c r="BI59" s="176">
        <f t="shared" si="108"/>
        <v>0</v>
      </c>
      <c r="BJ59" s="176">
        <f t="shared" si="108"/>
        <v>0</v>
      </c>
      <c r="BK59" s="176">
        <f t="shared" si="108"/>
        <v>0</v>
      </c>
      <c r="BL59" s="177">
        <f t="shared" si="109"/>
        <v>0</v>
      </c>
      <c r="BM59" s="177">
        <f t="shared" si="110"/>
        <v>0</v>
      </c>
      <c r="BN59" s="177"/>
      <c r="BO59" s="137"/>
      <c r="BP59" s="178" t="s">
        <v>78</v>
      </c>
      <c r="BQ59" s="179">
        <f t="shared" si="111"/>
        <v>0</v>
      </c>
      <c r="BR59" s="179">
        <f t="shared" si="111"/>
        <v>0</v>
      </c>
      <c r="BS59" s="179">
        <f t="shared" si="111"/>
        <v>0</v>
      </c>
      <c r="BT59" s="179">
        <f t="shared" si="111"/>
        <v>0</v>
      </c>
      <c r="BU59" s="179">
        <f t="shared" si="111"/>
        <v>0</v>
      </c>
      <c r="BV59" s="179">
        <f t="shared" si="111"/>
        <v>0</v>
      </c>
      <c r="BW59" s="179">
        <f t="shared" si="111"/>
        <v>0</v>
      </c>
      <c r="BX59" s="180">
        <f t="shared" si="112"/>
        <v>0</v>
      </c>
      <c r="BY59" s="134"/>
      <c r="BZ59" s="119"/>
      <c r="CA59" s="119"/>
      <c r="CB59" s="119"/>
    </row>
    <row r="60" spans="1:85" ht="15" x14ac:dyDescent="0.2">
      <c r="B60" s="1104"/>
      <c r="C60" s="187"/>
      <c r="D60" s="66" t="s">
        <v>79</v>
      </c>
      <c r="E60" s="114">
        <f>'3. FN PO PARTNERJIH '!D40</f>
        <v>0</v>
      </c>
      <c r="F60" s="114">
        <f>'3. FN PO PARTNERJIH '!E40</f>
        <v>0</v>
      </c>
      <c r="G60" s="114">
        <f>'3. FN PO PARTNERJIH '!F40</f>
        <v>0</v>
      </c>
      <c r="H60" s="114">
        <f>'3. FN PO PARTNERJIH '!G40</f>
        <v>0</v>
      </c>
      <c r="I60" s="114">
        <f>'3. FN PO PARTNERJIH '!H40</f>
        <v>0</v>
      </c>
      <c r="J60" s="114">
        <f>'3. FN PO PARTNERJIH '!I40</f>
        <v>0</v>
      </c>
      <c r="K60" s="114">
        <f>'3. FN PO PARTNERJIH '!J40</f>
        <v>0</v>
      </c>
      <c r="L60" s="62">
        <f t="shared" si="103"/>
        <v>0</v>
      </c>
      <c r="M60" s="85"/>
      <c r="N60" s="73"/>
      <c r="O60" s="166" t="s">
        <v>79</v>
      </c>
      <c r="P60" s="167">
        <f>'8a. Pretekli potrjeni izdatki'!E34</f>
        <v>0</v>
      </c>
      <c r="Q60" s="167">
        <f>'8a. Pretekli potrjeni izdatki'!F34</f>
        <v>0</v>
      </c>
      <c r="R60" s="167">
        <f>'8a. Pretekli potrjeni izdatki'!G34</f>
        <v>0</v>
      </c>
      <c r="S60" s="167">
        <f>'8a. Pretekli potrjeni izdatki'!H34</f>
        <v>0</v>
      </c>
      <c r="T60" s="167">
        <f>'8a. Pretekli potrjeni izdatki'!I34</f>
        <v>0</v>
      </c>
      <c r="U60" s="167">
        <f>'8a. Pretekli potrjeni izdatki'!J34</f>
        <v>0</v>
      </c>
      <c r="V60" s="167">
        <f>'8a. Pretekli potrjeni izdatki'!K34</f>
        <v>0</v>
      </c>
      <c r="W60" s="168">
        <f t="shared" si="104"/>
        <v>0</v>
      </c>
      <c r="X60" s="75"/>
      <c r="Y60" s="73"/>
      <c r="Z60" s="139" t="str">
        <f t="shared" si="105"/>
        <v>Nosilec projekta</v>
      </c>
      <c r="AA60" s="169" t="s">
        <v>79</v>
      </c>
      <c r="AB60" s="170">
        <f>SUMIFS('6. Seznam dokazil'!P:P,'6. Seznam dokazil'!C:C,$AB$52,'6. Seznam dokazil'!D:D,$AB$55,'6. Seznam dokazil'!E:E,AA60)</f>
        <v>0</v>
      </c>
      <c r="AC60" s="170">
        <f>SUMIFS('6. Seznam dokazil'!P:P,'6. Seznam dokazil'!C:C,'6a. Seznam dokazil '!$AB$52,'6. Seznam dokazil'!D:D,'6a. Seznam dokazil '!$AC$55,'6. Seznam dokazil'!E:E,'6a. Seznam dokazil '!AA60)</f>
        <v>0</v>
      </c>
      <c r="AD60" s="170">
        <f>SUMIFS('6. Seznam dokazil'!P:P,'6. Seznam dokazil'!C:C,'6a. Seznam dokazil '!$AB$52,'6. Seznam dokazil'!D:D,'6a. Seznam dokazil '!$AD$55,'6. Seznam dokazil'!E:E,'6a. Seznam dokazil '!AA60)</f>
        <v>0</v>
      </c>
      <c r="AE60" s="170">
        <f>SUMIFS('6. Seznam dokazil'!P:P,'6. Seznam dokazil'!C:C,'6a. Seznam dokazil '!$AB$52,'6. Seznam dokazil'!D:D,'6a. Seznam dokazil '!$AE$55,'6. Seznam dokazil'!E:E,'6a. Seznam dokazil '!AA60)</f>
        <v>0</v>
      </c>
      <c r="AF60" s="170">
        <f>SUMIFS('6. Seznam dokazil'!P:P,'6. Seznam dokazil'!C:C,'6a. Seznam dokazil '!$AB$52,'6. Seznam dokazil'!D:D,'6a. Seznam dokazil '!$AF$55,'6. Seznam dokazil'!E:E,'6a. Seznam dokazil '!AA60)</f>
        <v>0</v>
      </c>
      <c r="AG60" s="170">
        <f>IF($J$50=$AH$3,AL60,SUMIFS('6. Seznam dokazil'!P:P,'6. Seznam dokazil'!C:C,'6a. Seznam dokazil '!$AB$52,'6. Seznam dokazil'!D:D,'6a. Seznam dokazil '!$AG$55,'6. Seznam dokazil'!E:E,'6a. Seznam dokazil '!AA60))</f>
        <v>0</v>
      </c>
      <c r="AH60" s="170">
        <f>SUMIFS('6. Seznam dokazil'!P:P,'6. Seznam dokazil'!C:C,'6a. Seznam dokazil '!$AB$52,'6. Seznam dokazil'!D:D,'6a. Seznam dokazil '!$AH$55,'6. Seznam dokazil'!E:E,'6a. Seznam dokazil '!AA60)</f>
        <v>0</v>
      </c>
      <c r="AI60" s="171">
        <f t="shared" si="106"/>
        <v>0</v>
      </c>
      <c r="AJ60" s="171">
        <f t="shared" si="113"/>
        <v>0</v>
      </c>
      <c r="AK60" s="1054"/>
      <c r="AL60" s="170">
        <f>IFERROR((J60/J62)*AK62,0)</f>
        <v>0</v>
      </c>
      <c r="AM60" s="65"/>
      <c r="AN60" s="65"/>
      <c r="AO60" s="65"/>
      <c r="AP60" s="123"/>
      <c r="AQ60" s="124"/>
      <c r="AR60" s="172" t="s">
        <v>79</v>
      </c>
      <c r="AS60" s="173">
        <f>SUMIFS('6. Seznam dokazil'!O:O,'6. Seznam dokazil'!C:C,$AS$52,'6. Seznam dokazil'!D:D,$AS$55,'6. Seznam dokazil'!E:E,AR60)</f>
        <v>0</v>
      </c>
      <c r="AT60" s="173">
        <f>SUMIFS('6. Seznam dokazil'!O:O,'6. Seznam dokazil'!C:C,$AS$52,'6. Seznam dokazil'!D:D,$AT$55,'6. Seznam dokazil'!E:E,AR60)</f>
        <v>0</v>
      </c>
      <c r="AU60" s="173">
        <f>SUMIFS('6. Seznam dokazil'!O:O,'6. Seznam dokazil'!C:C,$AS$52,'6. Seznam dokazil'!D:D,$AU$55,'6. Seznam dokazil'!E:E,AR60)</f>
        <v>0</v>
      </c>
      <c r="AV60" s="173">
        <f>SUMIFS('6. Seznam dokazil'!O:O,'6. Seznam dokazil'!C:C,$AS$52,'6. Seznam dokazil'!D:D,$AV$55,'6. Seznam dokazil'!E:E,AR60)</f>
        <v>0</v>
      </c>
      <c r="AW60" s="173">
        <f>SUMIFS('6. Seznam dokazil'!O:O,'6. Seznam dokazil'!C:C,$AS$52,'6. Seznam dokazil'!D:D,$AW$55,'6. Seznam dokazil'!E:E,AR60)</f>
        <v>0</v>
      </c>
      <c r="AX60" s="173">
        <f>IF($J$50=$AH$3,BB60,SUMIFS('6. Seznam dokazil'!O:O,'6. Seznam dokazil'!C:C,$AS$52,'6. Seznam dokazil'!D:D,$AX$55,'6. Seznam dokazil'!E:E,AR60))</f>
        <v>0</v>
      </c>
      <c r="AY60" s="173">
        <f>SUMIFS('6. Seznam dokazil'!O:O,'6. Seznam dokazil'!C:C,$AS$52,'6. Seznam dokazil'!D:D,$AY$55,'6. Seznam dokazil'!E:E,AR60)</f>
        <v>0</v>
      </c>
      <c r="AZ60" s="174">
        <f t="shared" si="107"/>
        <v>0</v>
      </c>
      <c r="BA60" s="1051"/>
      <c r="BB60" s="173">
        <f>IFERROR((J60/J62)*BA62,0)</f>
        <v>0</v>
      </c>
      <c r="BC60" s="135"/>
      <c r="BD60" s="175" t="s">
        <v>79</v>
      </c>
      <c r="BE60" s="176">
        <f t="shared" si="108"/>
        <v>0</v>
      </c>
      <c r="BF60" s="176">
        <f t="shared" si="108"/>
        <v>0</v>
      </c>
      <c r="BG60" s="176">
        <f t="shared" si="108"/>
        <v>0</v>
      </c>
      <c r="BH60" s="176">
        <f t="shared" si="108"/>
        <v>0</v>
      </c>
      <c r="BI60" s="176">
        <f t="shared" si="108"/>
        <v>0</v>
      </c>
      <c r="BJ60" s="176">
        <f t="shared" si="108"/>
        <v>0</v>
      </c>
      <c r="BK60" s="176">
        <f t="shared" si="108"/>
        <v>0</v>
      </c>
      <c r="BL60" s="177">
        <f t="shared" si="109"/>
        <v>0</v>
      </c>
      <c r="BM60" s="177">
        <f t="shared" si="110"/>
        <v>0</v>
      </c>
      <c r="BN60" s="177"/>
      <c r="BO60" s="137"/>
      <c r="BP60" s="178" t="s">
        <v>79</v>
      </c>
      <c r="BQ60" s="179">
        <f t="shared" si="111"/>
        <v>0</v>
      </c>
      <c r="BR60" s="179">
        <f t="shared" si="111"/>
        <v>0</v>
      </c>
      <c r="BS60" s="179">
        <f t="shared" si="111"/>
        <v>0</v>
      </c>
      <c r="BT60" s="179">
        <f t="shared" si="111"/>
        <v>0</v>
      </c>
      <c r="BU60" s="179">
        <f t="shared" si="111"/>
        <v>0</v>
      </c>
      <c r="BV60" s="179">
        <f t="shared" si="111"/>
        <v>0</v>
      </c>
      <c r="BW60" s="179">
        <f t="shared" si="111"/>
        <v>0</v>
      </c>
      <c r="BX60" s="180">
        <f t="shared" si="112"/>
        <v>0</v>
      </c>
      <c r="BY60" s="134"/>
      <c r="BZ60" s="119"/>
      <c r="CA60" s="119"/>
      <c r="CB60" s="119"/>
    </row>
    <row r="61" spans="1:85" ht="15" x14ac:dyDescent="0.2">
      <c r="B61" s="1104"/>
      <c r="C61" s="187"/>
      <c r="D61" s="66" t="s">
        <v>100</v>
      </c>
      <c r="E61" s="114">
        <f>'3. FN PO PARTNERJIH '!D41</f>
        <v>0</v>
      </c>
      <c r="F61" s="114">
        <f>'3. FN PO PARTNERJIH '!E41</f>
        <v>0</v>
      </c>
      <c r="G61" s="114">
        <f>'3. FN PO PARTNERJIH '!F41</f>
        <v>0</v>
      </c>
      <c r="H61" s="114">
        <f>'3. FN PO PARTNERJIH '!G41</f>
        <v>0</v>
      </c>
      <c r="I61" s="114">
        <f>'3. FN PO PARTNERJIH '!H41</f>
        <v>0</v>
      </c>
      <c r="J61" s="114">
        <f>'3. FN PO PARTNERJIH '!I41</f>
        <v>0</v>
      </c>
      <c r="K61" s="114">
        <f>'3. FN PO PARTNERJIH '!J41</f>
        <v>0</v>
      </c>
      <c r="L61" s="62">
        <f t="shared" si="103"/>
        <v>0</v>
      </c>
      <c r="M61" s="85"/>
      <c r="N61" s="73"/>
      <c r="O61" s="166" t="s">
        <v>100</v>
      </c>
      <c r="P61" s="167">
        <f>'8a. Pretekli potrjeni izdatki'!E35</f>
        <v>0</v>
      </c>
      <c r="Q61" s="167">
        <f>'8a. Pretekli potrjeni izdatki'!F35</f>
        <v>0</v>
      </c>
      <c r="R61" s="167">
        <f>'8a. Pretekli potrjeni izdatki'!G35</f>
        <v>0</v>
      </c>
      <c r="S61" s="167">
        <f>'8a. Pretekli potrjeni izdatki'!H35</f>
        <v>0</v>
      </c>
      <c r="T61" s="167">
        <f>'8a. Pretekli potrjeni izdatki'!I35</f>
        <v>0</v>
      </c>
      <c r="U61" s="167">
        <f>'8a. Pretekli potrjeni izdatki'!J35</f>
        <v>0</v>
      </c>
      <c r="V61" s="167">
        <f>'8a. Pretekli potrjeni izdatki'!K35</f>
        <v>0</v>
      </c>
      <c r="W61" s="168">
        <f t="shared" si="104"/>
        <v>0</v>
      </c>
      <c r="X61" s="75"/>
      <c r="Y61" s="73"/>
      <c r="Z61" s="139" t="str">
        <f t="shared" si="105"/>
        <v>Nosilec projekta</v>
      </c>
      <c r="AA61" s="169" t="s">
        <v>100</v>
      </c>
      <c r="AB61" s="170">
        <f>SUMIFS('6. Seznam dokazil'!P:P,'6. Seznam dokazil'!C:C,$AB$52,'6. Seznam dokazil'!D:D,$AB$55,'6. Seznam dokazil'!E:E,AA61)</f>
        <v>0</v>
      </c>
      <c r="AC61" s="170">
        <f>SUMIFS('6. Seznam dokazil'!P:P,'6. Seznam dokazil'!C:C,'6a. Seznam dokazil '!$AB$52,'6. Seznam dokazil'!D:D,'6a. Seznam dokazil '!$AC$55,'6. Seznam dokazil'!E:E,'6a. Seznam dokazil '!AA61)</f>
        <v>0</v>
      </c>
      <c r="AD61" s="170">
        <f>SUMIFS('6. Seznam dokazil'!P:P,'6. Seznam dokazil'!C:C,'6a. Seznam dokazil '!$AB$52,'6. Seznam dokazil'!D:D,'6a. Seznam dokazil '!$AD$55,'6. Seznam dokazil'!E:E,'6a. Seznam dokazil '!AA61)</f>
        <v>0</v>
      </c>
      <c r="AE61" s="170">
        <f>SUMIFS('6. Seznam dokazil'!P:P,'6. Seznam dokazil'!C:C,'6a. Seznam dokazil '!$AB$52,'6. Seznam dokazil'!D:D,'6a. Seznam dokazil '!$AE$55,'6. Seznam dokazil'!E:E,'6a. Seznam dokazil '!AA61)</f>
        <v>0</v>
      </c>
      <c r="AF61" s="170">
        <f>SUMIFS('6. Seznam dokazil'!P:P,'6. Seznam dokazil'!C:C,'6a. Seznam dokazil '!$AB$52,'6. Seznam dokazil'!D:D,'6a. Seznam dokazil '!$AF$55,'6. Seznam dokazil'!E:E,'6a. Seznam dokazil '!AA61)</f>
        <v>0</v>
      </c>
      <c r="AG61" s="170">
        <f>IF($J$50=$AH$3,AL61,SUMIFS('6. Seznam dokazil'!P:P,'6. Seznam dokazil'!C:C,'6a. Seznam dokazil '!$AB$52,'6. Seznam dokazil'!D:D,'6a. Seznam dokazil '!$AG$55,'6. Seznam dokazil'!E:E,'6a. Seznam dokazil '!AA61))</f>
        <v>0</v>
      </c>
      <c r="AH61" s="170">
        <f>SUMIFS('6. Seznam dokazil'!P:P,'6. Seznam dokazil'!C:C,'6a. Seznam dokazil '!$AB$52,'6. Seznam dokazil'!D:D,'6a. Seznam dokazil '!$AH$55,'6. Seznam dokazil'!E:E,'6a. Seznam dokazil '!AA61)</f>
        <v>0</v>
      </c>
      <c r="AI61" s="171">
        <f t="shared" si="106"/>
        <v>0</v>
      </c>
      <c r="AJ61" s="171">
        <f t="shared" si="113"/>
        <v>0</v>
      </c>
      <c r="AK61" s="1055"/>
      <c r="AL61" s="170">
        <f>IFERROR((J61/J62)*AK62,0)</f>
        <v>0</v>
      </c>
      <c r="AM61" s="65"/>
      <c r="AN61" s="65"/>
      <c r="AO61" s="65"/>
      <c r="AP61" s="123"/>
      <c r="AQ61" s="124"/>
      <c r="AR61" s="172" t="s">
        <v>100</v>
      </c>
      <c r="AS61" s="173">
        <f>SUMIFS('6. Seznam dokazil'!O:O,'6. Seznam dokazil'!C:C,$AS$52,'6. Seznam dokazil'!D:D,$AS$55,'6. Seznam dokazil'!E:E,AR61)</f>
        <v>0</v>
      </c>
      <c r="AT61" s="173">
        <f>SUMIFS('6. Seznam dokazil'!O:O,'6. Seznam dokazil'!C:C,$AS$52,'6. Seznam dokazil'!D:D,$AT$55,'6. Seznam dokazil'!E:E,AR61)</f>
        <v>0</v>
      </c>
      <c r="AU61" s="173">
        <f>SUMIFS('6. Seznam dokazil'!O:O,'6. Seznam dokazil'!C:C,$AS$52,'6. Seznam dokazil'!D:D,$AU$55,'6. Seznam dokazil'!E:E,AR61)</f>
        <v>0</v>
      </c>
      <c r="AV61" s="173">
        <f>SUMIFS('6. Seznam dokazil'!O:O,'6. Seznam dokazil'!C:C,$AS$52,'6. Seznam dokazil'!D:D,$AV$55,'6. Seznam dokazil'!E:E,AR61)</f>
        <v>0</v>
      </c>
      <c r="AW61" s="173">
        <f>SUMIFS('6. Seznam dokazil'!O:O,'6. Seznam dokazil'!C:C,$AS$52,'6. Seznam dokazil'!D:D,$AW$55,'6. Seznam dokazil'!E:E,AR61)</f>
        <v>0</v>
      </c>
      <c r="AX61" s="173">
        <f>IF($J$50=$AH$3,BB61,SUMIFS('6. Seznam dokazil'!O:O,'6. Seznam dokazil'!C:C,$AS$52,'6. Seznam dokazil'!D:D,$AX$55,'6. Seznam dokazil'!E:E,AR61))</f>
        <v>0</v>
      </c>
      <c r="AY61" s="173">
        <f>SUMIFS('6. Seznam dokazil'!O:O,'6. Seznam dokazil'!C:C,$AS$52,'6. Seznam dokazil'!D:D,$AY$55,'6. Seznam dokazil'!E:E,AR61)</f>
        <v>0</v>
      </c>
      <c r="AZ61" s="174">
        <f t="shared" si="107"/>
        <v>0</v>
      </c>
      <c r="BA61" s="1052"/>
      <c r="BB61" s="173">
        <f>IFERROR((J61/J62)*BA62,0)</f>
        <v>0</v>
      </c>
      <c r="BC61" s="135"/>
      <c r="BD61" s="175" t="s">
        <v>100</v>
      </c>
      <c r="BE61" s="176">
        <f t="shared" si="108"/>
        <v>0</v>
      </c>
      <c r="BF61" s="176">
        <f t="shared" si="108"/>
        <v>0</v>
      </c>
      <c r="BG61" s="176">
        <f t="shared" si="108"/>
        <v>0</v>
      </c>
      <c r="BH61" s="176">
        <f t="shared" si="108"/>
        <v>0</v>
      </c>
      <c r="BI61" s="176">
        <f t="shared" si="108"/>
        <v>0</v>
      </c>
      <c r="BJ61" s="176">
        <f t="shared" si="108"/>
        <v>0</v>
      </c>
      <c r="BK61" s="176">
        <f t="shared" si="108"/>
        <v>0</v>
      </c>
      <c r="BL61" s="177">
        <f t="shared" si="109"/>
        <v>0</v>
      </c>
      <c r="BM61" s="177">
        <f t="shared" si="110"/>
        <v>0</v>
      </c>
      <c r="BN61" s="177"/>
      <c r="BO61" s="137"/>
      <c r="BP61" s="178" t="s">
        <v>100</v>
      </c>
      <c r="BQ61" s="179">
        <f t="shared" si="111"/>
        <v>0</v>
      </c>
      <c r="BR61" s="179">
        <f t="shared" si="111"/>
        <v>0</v>
      </c>
      <c r="BS61" s="179">
        <f t="shared" si="111"/>
        <v>0</v>
      </c>
      <c r="BT61" s="179">
        <f t="shared" si="111"/>
        <v>0</v>
      </c>
      <c r="BU61" s="179">
        <f t="shared" si="111"/>
        <v>0</v>
      </c>
      <c r="BV61" s="179">
        <f t="shared" si="111"/>
        <v>0</v>
      </c>
      <c r="BW61" s="179">
        <f t="shared" si="111"/>
        <v>0</v>
      </c>
      <c r="BX61" s="180">
        <f t="shared" si="112"/>
        <v>0</v>
      </c>
      <c r="BY61" s="134"/>
      <c r="BZ61" s="119"/>
      <c r="CA61" s="119"/>
      <c r="CB61" s="119"/>
    </row>
    <row r="62" spans="1:85" ht="71.25" customHeight="1" thickBot="1" x14ac:dyDescent="0.25">
      <c r="B62" s="1105"/>
      <c r="C62" s="187"/>
      <c r="D62" s="66" t="str">
        <f>"ODOBRENA SREDSTVA"&amp;" "&amp;E52</f>
        <v>ODOBRENA SREDSTVA NOSILEC PROJEKTA</v>
      </c>
      <c r="E62" s="67">
        <f t="shared" ref="E62:L62" si="114">SUM(E56:E61)</f>
        <v>0</v>
      </c>
      <c r="F62" s="67">
        <f t="shared" si="114"/>
        <v>0</v>
      </c>
      <c r="G62" s="67">
        <f t="shared" si="114"/>
        <v>0</v>
      </c>
      <c r="H62" s="67">
        <f t="shared" si="114"/>
        <v>0</v>
      </c>
      <c r="I62" s="67">
        <f t="shared" si="114"/>
        <v>0</v>
      </c>
      <c r="J62" s="67">
        <f t="shared" si="114"/>
        <v>0</v>
      </c>
      <c r="K62" s="67">
        <f t="shared" si="114"/>
        <v>0</v>
      </c>
      <c r="L62" s="67">
        <f t="shared" si="114"/>
        <v>0</v>
      </c>
      <c r="M62" s="85"/>
      <c r="N62" s="73"/>
      <c r="O62" s="166" t="str">
        <f>$AA$47&amp;" "&amp;P52</f>
        <v>POTRJENI (PO KONTROLI) 0</v>
      </c>
      <c r="P62" s="181">
        <f t="shared" ref="P62:W62" si="115">SUM(P56:P61)</f>
        <v>0</v>
      </c>
      <c r="Q62" s="181">
        <f t="shared" si="115"/>
        <v>0</v>
      </c>
      <c r="R62" s="181">
        <f t="shared" si="115"/>
        <v>0</v>
      </c>
      <c r="S62" s="181">
        <f t="shared" si="115"/>
        <v>0</v>
      </c>
      <c r="T62" s="181">
        <f t="shared" si="115"/>
        <v>0</v>
      </c>
      <c r="U62" s="181">
        <f>SUM(U56:U61)</f>
        <v>0</v>
      </c>
      <c r="V62" s="181">
        <f t="shared" si="115"/>
        <v>0</v>
      </c>
      <c r="W62" s="181">
        <f t="shared" si="115"/>
        <v>0</v>
      </c>
      <c r="X62" s="75"/>
      <c r="Y62" s="73"/>
      <c r="Z62" s="139"/>
      <c r="AA62" s="169" t="str">
        <f>$AA$47&amp;" "&amp;AB52</f>
        <v>POTRJENI (PO KONTROLI) NOSILEC PROJEKTA</v>
      </c>
      <c r="AB62" s="182">
        <f t="shared" ref="AB62:AF62" si="116">SUM(AB56:AB61)</f>
        <v>0</v>
      </c>
      <c r="AC62" s="182">
        <f t="shared" si="116"/>
        <v>0</v>
      </c>
      <c r="AD62" s="182">
        <f t="shared" si="116"/>
        <v>0</v>
      </c>
      <c r="AE62" s="182">
        <f t="shared" si="116"/>
        <v>0</v>
      </c>
      <c r="AF62" s="182">
        <f t="shared" si="116"/>
        <v>0</v>
      </c>
      <c r="AG62" s="182">
        <f>SUM(AG56:AG61)</f>
        <v>0</v>
      </c>
      <c r="AH62" s="182">
        <f>SUM(AH56:AH61)</f>
        <v>0</v>
      </c>
      <c r="AI62" s="182">
        <f>SUM(AI56:AI61)</f>
        <v>0</v>
      </c>
      <c r="AJ62" s="182">
        <f>+AH62+AI62</f>
        <v>0</v>
      </c>
      <c r="AK62" s="182" t="b">
        <f>IF($J$50=$AH$3,IF(((AB62*AG54)+U62)&lt;=J62,(AB62*AG54),J62-U62))</f>
        <v>0</v>
      </c>
      <c r="AL62" s="182">
        <f>+AL61+AL60+AL59+AL58+AL57+AL56</f>
        <v>0</v>
      </c>
      <c r="AM62" s="65"/>
      <c r="AN62" s="65"/>
      <c r="AO62" s="65"/>
      <c r="AP62" s="123"/>
      <c r="AQ62" s="124"/>
      <c r="AR62" s="172" t="str">
        <f>$AA$47&amp;" "&amp;AS52</f>
        <v>POTRJENI (PO KONTROLI) NOSILEC PROJEKTA</v>
      </c>
      <c r="AS62" s="183">
        <f t="shared" ref="AS62:AZ62" si="117">SUM(AS56:AS61)</f>
        <v>0</v>
      </c>
      <c r="AT62" s="183">
        <f t="shared" si="117"/>
        <v>0</v>
      </c>
      <c r="AU62" s="183">
        <f t="shared" si="117"/>
        <v>0</v>
      </c>
      <c r="AV62" s="183">
        <f t="shared" si="117"/>
        <v>0</v>
      </c>
      <c r="AW62" s="183">
        <f t="shared" si="117"/>
        <v>0</v>
      </c>
      <c r="AX62" s="183">
        <f t="shared" si="117"/>
        <v>0</v>
      </c>
      <c r="AY62" s="183">
        <f t="shared" si="117"/>
        <v>0</v>
      </c>
      <c r="AZ62" s="183">
        <f t="shared" si="117"/>
        <v>0</v>
      </c>
      <c r="BA62" s="183" t="b">
        <f>IF($J$50=$AH$3,IF(((AS62*AG54)+U62)&lt;=J62,(AS62*AG54),J62-U62))</f>
        <v>0</v>
      </c>
      <c r="BB62" s="183">
        <f>+BB61+BB60+BB59+BB58+BB57+BB56</f>
        <v>0</v>
      </c>
      <c r="BC62" s="135"/>
      <c r="BD62" s="175" t="str">
        <f>$AA$47&amp;" "&amp;BE52</f>
        <v>POTRJENI (PO KONTROLI) 0</v>
      </c>
      <c r="BE62" s="184">
        <f t="shared" ref="BE62:BK62" si="118">SUM(BE56:BE61)</f>
        <v>0</v>
      </c>
      <c r="BF62" s="184">
        <f t="shared" si="118"/>
        <v>0</v>
      </c>
      <c r="BG62" s="184">
        <f t="shared" si="118"/>
        <v>0</v>
      </c>
      <c r="BH62" s="184">
        <f t="shared" si="118"/>
        <v>0</v>
      </c>
      <c r="BI62" s="184">
        <f t="shared" si="118"/>
        <v>0</v>
      </c>
      <c r="BJ62" s="184">
        <f t="shared" si="118"/>
        <v>0</v>
      </c>
      <c r="BK62" s="184">
        <f t="shared" si="118"/>
        <v>0</v>
      </c>
      <c r="BL62" s="184">
        <f>SUM(BL56:BL61)</f>
        <v>0</v>
      </c>
      <c r="BM62" s="184">
        <f>+BK62+BL62</f>
        <v>0</v>
      </c>
      <c r="BN62" s="184"/>
      <c r="BO62" s="137"/>
      <c r="BP62" s="178" t="str">
        <f>$BP$50&amp;" "&amp;BQ52</f>
        <v>PREOSTALA SREDSTVA NOSILEC PROJEKTA</v>
      </c>
      <c r="BQ62" s="185">
        <f t="shared" ref="BQ62:BX62" si="119">SUM(BQ56:BQ61)</f>
        <v>0</v>
      </c>
      <c r="BR62" s="185">
        <f t="shared" si="119"/>
        <v>0</v>
      </c>
      <c r="BS62" s="185">
        <f t="shared" si="119"/>
        <v>0</v>
      </c>
      <c r="BT62" s="185">
        <f t="shared" si="119"/>
        <v>0</v>
      </c>
      <c r="BU62" s="185">
        <f t="shared" si="119"/>
        <v>0</v>
      </c>
      <c r="BV62" s="185">
        <f t="shared" si="119"/>
        <v>0</v>
      </c>
      <c r="BW62" s="185">
        <f t="shared" si="119"/>
        <v>0</v>
      </c>
      <c r="BX62" s="185">
        <f t="shared" si="119"/>
        <v>0</v>
      </c>
      <c r="BY62" s="134"/>
      <c r="BZ62" s="119"/>
      <c r="CA62" s="119"/>
      <c r="CB62" s="119"/>
    </row>
    <row r="63" spans="1:85" x14ac:dyDescent="0.35">
      <c r="D63" s="187"/>
      <c r="E63" s="187"/>
      <c r="F63" s="187"/>
      <c r="G63" s="187"/>
      <c r="H63" s="187"/>
      <c r="I63" s="187"/>
      <c r="J63" s="535" t="e">
        <f>+J62/E62</f>
        <v>#DIV/0!</v>
      </c>
      <c r="K63" s="187"/>
      <c r="L63" s="187"/>
      <c r="M63" s="85"/>
      <c r="N63" s="73"/>
      <c r="O63" s="118"/>
      <c r="P63" s="118"/>
      <c r="Q63" s="118"/>
      <c r="R63" s="118"/>
      <c r="S63" s="118"/>
      <c r="T63" s="118"/>
      <c r="U63" s="118"/>
      <c r="V63" s="118"/>
      <c r="W63" s="118"/>
      <c r="X63" s="118"/>
      <c r="Y63" s="73"/>
      <c r="Z63" s="139"/>
      <c r="AA63" s="122"/>
      <c r="AB63" s="122"/>
      <c r="AC63" s="122"/>
      <c r="AD63" s="122"/>
      <c r="AE63" s="122"/>
      <c r="AF63" s="122"/>
      <c r="AG63" s="295" t="str">
        <f>IFERROR(IF(METODAADMIN=PAVŠAL,IF(AG62&gt;(ROUNDUP(AB62*AG54,2)),PREKORAČITEV,""),""),"")</f>
        <v/>
      </c>
      <c r="AH63" s="122"/>
      <c r="AI63" s="122"/>
      <c r="AJ63" s="122"/>
      <c r="AK63" s="122"/>
      <c r="AL63" s="122"/>
      <c r="AM63" s="122"/>
      <c r="AN63" s="122"/>
      <c r="AO63" s="122"/>
      <c r="AP63" s="123"/>
      <c r="AQ63" s="124"/>
      <c r="AR63" s="126"/>
      <c r="AS63" s="126"/>
      <c r="AT63" s="126"/>
      <c r="AU63" s="126"/>
      <c r="AV63" s="126"/>
      <c r="AW63" s="126"/>
      <c r="AX63" s="126"/>
      <c r="AY63" s="126"/>
      <c r="AZ63" s="126"/>
      <c r="BA63" s="126"/>
      <c r="BB63" s="127"/>
      <c r="BC63" s="135"/>
      <c r="BD63" s="130"/>
      <c r="BE63" s="130"/>
      <c r="BF63" s="130"/>
      <c r="BG63" s="130"/>
      <c r="BH63" s="130"/>
      <c r="BI63" s="130"/>
      <c r="BJ63" s="130"/>
      <c r="BK63" s="130"/>
      <c r="BL63" s="130"/>
      <c r="BM63" s="130"/>
      <c r="BN63" s="130"/>
      <c r="BO63" s="137"/>
      <c r="BP63" s="133"/>
      <c r="BQ63" s="534" t="str">
        <f>IF(BQ62&lt;0,"PREKORAČITEV POSTAVKE!!!","")</f>
        <v/>
      </c>
      <c r="BR63" s="534" t="str">
        <f t="shared" ref="BR63" si="120">IF(BR62&lt;0,"PREKORAČITEV POSTAVKE!!!","")</f>
        <v/>
      </c>
      <c r="BS63" s="534" t="str">
        <f t="shared" ref="BS63" si="121">IF(BS62&lt;0,"PREKORAČITEV POSTAVKE!!!","")</f>
        <v/>
      </c>
      <c r="BT63" s="534" t="str">
        <f t="shared" ref="BT63" si="122">IF(BT62&lt;0,"PREKORAČITEV POSTAVKE!!!","")</f>
        <v/>
      </c>
      <c r="BU63" s="534" t="str">
        <f t="shared" ref="BU63" si="123">IF(BU62&lt;0,"PREKORAČITEV POSTAVKE!!!","")</f>
        <v/>
      </c>
      <c r="BV63" s="534" t="str">
        <f t="shared" ref="BV63" si="124">IF(BV62&lt;0,"PREKORAČITEV POSTAVKE!!!","")</f>
        <v/>
      </c>
      <c r="BW63" s="534" t="str">
        <f t="shared" ref="BW63" si="125">IF(BW62&lt;0,"PREKORAČITEV POSTAVKE!!!","")</f>
        <v/>
      </c>
      <c r="BX63" s="534" t="str">
        <f>IF(BX62&lt;0,"PREKORAČITEV!!!","")</f>
        <v/>
      </c>
      <c r="BY63" s="134"/>
      <c r="BZ63" s="119"/>
      <c r="CA63" s="119"/>
      <c r="CB63" s="119"/>
    </row>
    <row r="64" spans="1:85" ht="26.25" thickBot="1" x14ac:dyDescent="0.4">
      <c r="D64" s="187"/>
      <c r="E64" s="187"/>
      <c r="F64" s="187"/>
      <c r="G64" s="187"/>
      <c r="H64" s="187"/>
      <c r="I64" s="187"/>
      <c r="J64" s="187"/>
      <c r="K64" s="187"/>
      <c r="L64" s="187"/>
      <c r="M64" s="85"/>
      <c r="N64" s="73"/>
      <c r="O64" s="118"/>
      <c r="P64" s="118"/>
      <c r="Q64" s="118"/>
      <c r="R64" s="118"/>
      <c r="S64" s="118"/>
      <c r="T64" s="118"/>
      <c r="U64" s="118"/>
      <c r="V64" s="118"/>
      <c r="W64" s="118"/>
      <c r="X64" s="118"/>
      <c r="Y64" s="73"/>
      <c r="Z64" s="139"/>
      <c r="AA64" s="334" t="s">
        <v>162</v>
      </c>
      <c r="AB64" s="335">
        <f>SUM(AB62:AG62)</f>
        <v>0</v>
      </c>
      <c r="AC64" s="122"/>
      <c r="AD64" s="122"/>
      <c r="AE64" s="122"/>
      <c r="AF64" s="317" t="str">
        <f>IF(AG63=$AH$7,$AH$8,"")</f>
        <v/>
      </c>
      <c r="AG64" s="327" t="str">
        <f>IF(AG63=$AH$7,AB62*AG54,"")</f>
        <v/>
      </c>
      <c r="AH64" s="122"/>
      <c r="AI64" s="186"/>
      <c r="AJ64" s="122"/>
      <c r="AK64" s="122"/>
      <c r="AL64" s="122"/>
      <c r="AM64" s="122"/>
      <c r="AN64" s="122"/>
      <c r="AO64" s="122"/>
      <c r="AP64" s="123"/>
      <c r="AQ64" s="124"/>
      <c r="AR64" s="126"/>
      <c r="AS64" s="126"/>
      <c r="AT64" s="126"/>
      <c r="AU64" s="126"/>
      <c r="AV64" s="126"/>
      <c r="AW64" s="126"/>
      <c r="AX64" s="126"/>
      <c r="AY64" s="126"/>
      <c r="AZ64" s="126"/>
      <c r="BA64" s="126"/>
      <c r="BB64" s="127"/>
      <c r="BC64" s="135"/>
      <c r="BD64" s="130"/>
      <c r="BE64" s="130"/>
      <c r="BF64" s="130"/>
      <c r="BG64" s="130"/>
      <c r="BH64" s="130"/>
      <c r="BI64" s="130"/>
      <c r="BJ64" s="130"/>
      <c r="BK64" s="130"/>
      <c r="BL64" s="130"/>
      <c r="BM64" s="130"/>
      <c r="BN64" s="130"/>
      <c r="BO64" s="137"/>
      <c r="BP64" s="133"/>
      <c r="BQ64" s="133"/>
      <c r="BR64" s="133"/>
      <c r="BS64" s="133"/>
      <c r="BT64" s="133"/>
      <c r="BU64" s="133"/>
      <c r="BV64" s="133"/>
      <c r="BW64" s="133"/>
      <c r="BX64" s="133"/>
      <c r="BY64" s="134"/>
      <c r="BZ64" s="119"/>
      <c r="CA64" s="119"/>
      <c r="CB64" s="119"/>
    </row>
    <row r="65" spans="2:80" ht="26.25" thickTop="1" x14ac:dyDescent="0.35">
      <c r="D65" s="187"/>
      <c r="E65" s="187"/>
      <c r="F65" s="187"/>
      <c r="G65" s="187"/>
      <c r="H65" s="187"/>
      <c r="I65" s="187"/>
      <c r="J65" s="187"/>
      <c r="K65" s="187"/>
      <c r="L65" s="187"/>
      <c r="M65" s="85"/>
      <c r="N65" s="73"/>
      <c r="O65" s="311"/>
      <c r="P65" s="311"/>
      <c r="Q65" s="118"/>
      <c r="R65" s="118"/>
      <c r="S65" s="118"/>
      <c r="T65" s="118"/>
      <c r="U65" s="118"/>
      <c r="V65" s="118"/>
      <c r="W65" s="118"/>
      <c r="X65" s="118"/>
      <c r="Y65" s="73"/>
      <c r="Z65" s="139"/>
      <c r="AA65" s="122"/>
      <c r="AB65" s="122"/>
      <c r="AC65" s="122"/>
      <c r="AD65" s="122"/>
      <c r="AE65" s="122"/>
      <c r="AF65" s="318" t="str">
        <f>IF(AG63=$AH$7,$AH$9,"")</f>
        <v/>
      </c>
      <c r="AG65" s="327" t="str">
        <f>IFERROR(ROUNDUP(IF(AG63=$AH$7,(AG62-AB62*AG54),""),2),"")</f>
        <v/>
      </c>
      <c r="AH65" s="122"/>
      <c r="AI65" s="122"/>
      <c r="AJ65" s="122"/>
      <c r="AK65" s="122"/>
      <c r="AL65" s="122"/>
      <c r="AM65" s="122"/>
      <c r="AN65" s="122"/>
      <c r="AO65" s="122"/>
      <c r="AP65" s="123"/>
      <c r="AQ65" s="124"/>
      <c r="AR65" s="126"/>
      <c r="AS65" s="126"/>
      <c r="AT65" s="126"/>
      <c r="AU65" s="126"/>
      <c r="AV65" s="126"/>
      <c r="AW65" s="126"/>
      <c r="AX65" s="126"/>
      <c r="AY65" s="126"/>
      <c r="AZ65" s="126"/>
      <c r="BA65" s="126"/>
      <c r="BB65" s="127"/>
      <c r="BC65" s="135"/>
      <c r="BD65" s="130"/>
      <c r="BE65" s="130"/>
      <c r="BF65" s="130"/>
      <c r="BG65" s="130"/>
      <c r="BH65" s="130"/>
      <c r="BI65" s="130"/>
      <c r="BJ65" s="130"/>
      <c r="BK65" s="130"/>
      <c r="BL65" s="130"/>
      <c r="BM65" s="130"/>
      <c r="BN65" s="130"/>
      <c r="BO65" s="137"/>
      <c r="BP65" s="133"/>
      <c r="BQ65" s="133"/>
      <c r="BR65" s="133"/>
      <c r="BS65" s="133"/>
      <c r="BT65" s="133"/>
      <c r="BU65" s="133"/>
      <c r="BV65" s="133"/>
      <c r="BW65" s="133"/>
      <c r="BX65" s="133"/>
      <c r="BY65" s="134"/>
      <c r="BZ65" s="119"/>
      <c r="CA65" s="119"/>
      <c r="CB65" s="119"/>
    </row>
    <row r="66" spans="2:80" x14ac:dyDescent="0.35">
      <c r="D66" s="187"/>
      <c r="E66" s="188" t="str">
        <f>+B68</f>
        <v>PARTNER 1</v>
      </c>
      <c r="F66" s="187"/>
      <c r="G66" s="187"/>
      <c r="H66" s="187"/>
      <c r="I66" s="187"/>
      <c r="J66" s="187"/>
      <c r="K66" s="187"/>
      <c r="L66" s="187"/>
      <c r="M66" s="85"/>
      <c r="N66" s="73"/>
      <c r="O66" s="311" t="s">
        <v>145</v>
      </c>
      <c r="P66" s="311">
        <f>$AB$4</f>
        <v>0</v>
      </c>
      <c r="Q66" s="118"/>
      <c r="R66" s="118"/>
      <c r="S66" s="118"/>
      <c r="T66" s="118"/>
      <c r="U66" s="118"/>
      <c r="V66" s="118"/>
      <c r="W66" s="118"/>
      <c r="X66" s="118"/>
      <c r="Y66" s="73"/>
      <c r="Z66" s="139"/>
      <c r="AA66" s="122"/>
      <c r="AB66" s="309" t="str">
        <f>+B68</f>
        <v>PARTNER 1</v>
      </c>
      <c r="AC66" s="122"/>
      <c r="AD66" s="122"/>
      <c r="AE66" s="122"/>
      <c r="AF66" s="122"/>
      <c r="AG66" s="122"/>
      <c r="AH66" s="122"/>
      <c r="AI66" s="122"/>
      <c r="AJ66" s="122"/>
      <c r="AK66" s="122"/>
      <c r="AL66" s="122"/>
      <c r="AM66" s="122"/>
      <c r="AN66" s="122"/>
      <c r="AO66" s="122"/>
      <c r="AP66" s="123"/>
      <c r="AQ66" s="124"/>
      <c r="AR66" s="126"/>
      <c r="AS66" s="308" t="str">
        <f>+B68</f>
        <v>PARTNER 1</v>
      </c>
      <c r="AT66" s="126"/>
      <c r="AU66" s="126"/>
      <c r="AV66" s="126"/>
      <c r="AW66" s="126"/>
      <c r="AX66" s="126"/>
      <c r="AY66" s="126"/>
      <c r="AZ66" s="126"/>
      <c r="BA66" s="126"/>
      <c r="BB66" s="127"/>
      <c r="BC66" s="135"/>
      <c r="BD66" s="130"/>
      <c r="BE66" s="307">
        <f>$AB$4</f>
        <v>0</v>
      </c>
      <c r="BF66" s="130"/>
      <c r="BG66" s="130"/>
      <c r="BH66" s="130"/>
      <c r="BI66" s="130"/>
      <c r="BJ66" s="130"/>
      <c r="BK66" s="130"/>
      <c r="BL66" s="130"/>
      <c r="BM66" s="130"/>
      <c r="BN66" s="130"/>
      <c r="BO66" s="137"/>
      <c r="BP66" s="133"/>
      <c r="BQ66" s="547" t="str">
        <f>+B68</f>
        <v>PARTNER 1</v>
      </c>
      <c r="BR66" s="133"/>
      <c r="BS66" s="133"/>
      <c r="BT66" s="133"/>
      <c r="BU66" s="133"/>
      <c r="BV66" s="133"/>
      <c r="BW66" s="133"/>
      <c r="BX66" s="133"/>
      <c r="BY66" s="134"/>
      <c r="BZ66" s="119"/>
      <c r="CA66" s="119"/>
      <c r="CB66" s="119"/>
    </row>
    <row r="67" spans="2:80" ht="26.25" thickBot="1" x14ac:dyDescent="0.4">
      <c r="D67" s="187"/>
      <c r="E67" s="187"/>
      <c r="F67" s="187"/>
      <c r="G67" s="187"/>
      <c r="H67" s="187"/>
      <c r="I67" s="187"/>
      <c r="J67" s="313" t="str">
        <f>IF($J$50=$AH$3,'2. IZJAVA'!W45,"")</f>
        <v/>
      </c>
      <c r="K67" s="187"/>
      <c r="L67" s="187"/>
      <c r="M67" s="85"/>
      <c r="N67" s="73"/>
      <c r="O67" s="118"/>
      <c r="P67" s="118"/>
      <c r="Q67" s="118"/>
      <c r="R67" s="118"/>
      <c r="S67" s="118"/>
      <c r="T67" s="118"/>
      <c r="U67" s="118"/>
      <c r="V67" s="118"/>
      <c r="W67" s="118"/>
      <c r="X67" s="118"/>
      <c r="Y67" s="73"/>
      <c r="Z67" s="139"/>
      <c r="AA67" s="122"/>
      <c r="AB67" s="122"/>
      <c r="AC67" s="122"/>
      <c r="AD67" s="122"/>
      <c r="AE67" s="122"/>
      <c r="AF67" s="122"/>
      <c r="AG67" s="325" t="str">
        <f>IFERROR(J67,"")</f>
        <v/>
      </c>
      <c r="AH67" s="122"/>
      <c r="AI67" s="122"/>
      <c r="AJ67" s="122"/>
      <c r="AK67" s="122"/>
      <c r="AL67" s="122"/>
      <c r="AM67" s="122"/>
      <c r="AN67" s="122"/>
      <c r="AO67" s="122"/>
      <c r="AP67" s="123"/>
      <c r="AQ67" s="124"/>
      <c r="AR67" s="126"/>
      <c r="AS67" s="126"/>
      <c r="AT67" s="126"/>
      <c r="AU67" s="126"/>
      <c r="AV67" s="126"/>
      <c r="AW67" s="126"/>
      <c r="AX67" s="126"/>
      <c r="AY67" s="126"/>
      <c r="AZ67" s="126"/>
      <c r="BA67" s="126"/>
      <c r="BB67" s="127"/>
      <c r="BC67" s="135"/>
      <c r="BD67" s="130"/>
      <c r="BE67" s="130"/>
      <c r="BF67" s="130"/>
      <c r="BG67" s="130"/>
      <c r="BH67" s="130"/>
      <c r="BI67" s="130"/>
      <c r="BJ67" s="130"/>
      <c r="BK67" s="130"/>
      <c r="BL67" s="130"/>
      <c r="BM67" s="130"/>
      <c r="BN67" s="130"/>
      <c r="BO67" s="137"/>
      <c r="BP67" s="133"/>
      <c r="BQ67" s="133"/>
      <c r="BR67" s="133"/>
      <c r="BS67" s="133"/>
      <c r="BT67" s="133"/>
      <c r="BU67" s="133"/>
      <c r="BV67" s="133"/>
      <c r="BW67" s="133"/>
      <c r="BX67" s="133"/>
      <c r="BY67" s="134"/>
      <c r="BZ67" s="119"/>
      <c r="CA67" s="119"/>
      <c r="CB67" s="119"/>
    </row>
    <row r="68" spans="2:80" ht="45" customHeight="1" x14ac:dyDescent="0.2">
      <c r="B68" s="1103" t="str">
        <f>IF(COUNTIF('2. IZJAVA'!E45,"?*"),'2. IZJAVA'!E45,"PARTNER 1")</f>
        <v>PARTNER 1</v>
      </c>
      <c r="D68" s="55" t="s">
        <v>31</v>
      </c>
      <c r="E68" s="570" t="str">
        <f>$AE$3</f>
        <v>Stroški osebja</v>
      </c>
      <c r="F68" s="570" t="str">
        <f>$AE$4</f>
        <v>Stroški zunanjih izvajalcev</v>
      </c>
      <c r="G68" s="570" t="str">
        <f>$AE$5</f>
        <v>Oprema</v>
      </c>
      <c r="H68" s="570" t="str">
        <f>$AE$6</f>
        <v>Gradnja in nakup nepr.</v>
      </c>
      <c r="I68" s="570" t="s">
        <v>143</v>
      </c>
      <c r="J68" s="570" t="s">
        <v>389</v>
      </c>
      <c r="K68" s="570" t="str">
        <f>$AE$9</f>
        <v/>
      </c>
      <c r="L68" s="570" t="s">
        <v>113</v>
      </c>
      <c r="M68" s="85"/>
      <c r="N68" s="73"/>
      <c r="O68" s="55" t="s">
        <v>31</v>
      </c>
      <c r="P68" s="570" t="str">
        <f>$AE$3</f>
        <v>Stroški osebja</v>
      </c>
      <c r="Q68" s="570" t="str">
        <f>$AE$4</f>
        <v>Stroški zunanjih izvajalcev</v>
      </c>
      <c r="R68" s="570" t="str">
        <f>$AE$5</f>
        <v>Oprema</v>
      </c>
      <c r="S68" s="570" t="str">
        <f>$AE$6</f>
        <v>Gradnja in nakup nepr.</v>
      </c>
      <c r="T68" s="570" t="str">
        <f>$AE$7</f>
        <v>Nepos. admin. str.</v>
      </c>
      <c r="U68" s="570" t="s">
        <v>389</v>
      </c>
      <c r="V68" s="570" t="str">
        <f>$AE$9</f>
        <v/>
      </c>
      <c r="W68" s="570" t="s">
        <v>113</v>
      </c>
      <c r="X68" s="149"/>
      <c r="Y68" s="73"/>
      <c r="Z68" s="139"/>
      <c r="AA68" s="151" t="s">
        <v>31</v>
      </c>
      <c r="AB68" s="152" t="str">
        <f>$AE$3</f>
        <v>Stroški osebja</v>
      </c>
      <c r="AC68" s="152" t="str">
        <f>$AE$4</f>
        <v>Stroški zunanjih izvajalcev</v>
      </c>
      <c r="AD68" s="152" t="str">
        <f>$AE$5</f>
        <v>Oprema</v>
      </c>
      <c r="AE68" s="152" t="str">
        <f>$AE$6</f>
        <v>Gradnja in nakup nepr.</v>
      </c>
      <c r="AF68" s="152" t="s">
        <v>143</v>
      </c>
      <c r="AG68" s="152" t="s">
        <v>389</v>
      </c>
      <c r="AH68" s="152" t="str">
        <f>$AE$9</f>
        <v/>
      </c>
      <c r="AI68" s="152" t="s">
        <v>172</v>
      </c>
      <c r="AJ68" s="152" t="s">
        <v>173</v>
      </c>
      <c r="AK68" s="1053" t="s">
        <v>388</v>
      </c>
      <c r="AL68" s="152" t="s">
        <v>157</v>
      </c>
      <c r="AM68" s="57"/>
      <c r="AN68" s="57"/>
      <c r="AO68" s="57"/>
      <c r="AP68" s="123"/>
      <c r="AQ68" s="124"/>
      <c r="AR68" s="55" t="s">
        <v>31</v>
      </c>
      <c r="AS68" s="570" t="str">
        <f>$AE$3</f>
        <v>Stroški osebja</v>
      </c>
      <c r="AT68" s="570" t="str">
        <f>$AE$4</f>
        <v>Stroški zunanjih izvajalcev</v>
      </c>
      <c r="AU68" s="570" t="str">
        <f>$AE$5</f>
        <v>Oprema</v>
      </c>
      <c r="AV68" s="570" t="str">
        <f>$AE$6</f>
        <v>Gradnja in nakup nepr.</v>
      </c>
      <c r="AW68" s="570" t="s">
        <v>143</v>
      </c>
      <c r="AX68" s="570" t="s">
        <v>389</v>
      </c>
      <c r="AY68" s="570" t="str">
        <f>$AE$9</f>
        <v/>
      </c>
      <c r="AZ68" s="570" t="s">
        <v>113</v>
      </c>
      <c r="BA68" s="1050" t="s">
        <v>388</v>
      </c>
      <c r="BB68" s="156" t="s">
        <v>157</v>
      </c>
      <c r="BC68" s="135"/>
      <c r="BD68" s="55" t="s">
        <v>31</v>
      </c>
      <c r="BE68" s="570" t="str">
        <f>$AE$3</f>
        <v>Stroški osebja</v>
      </c>
      <c r="BF68" s="570" t="str">
        <f>$AE$4</f>
        <v>Stroški zunanjih izvajalcev</v>
      </c>
      <c r="BG68" s="570" t="str">
        <f>$AE$5</f>
        <v>Oprema</v>
      </c>
      <c r="BH68" s="570" t="str">
        <f>$AE$6</f>
        <v>Gradnja in nakup nepr.</v>
      </c>
      <c r="BI68" s="570" t="str">
        <f>$AE$7</f>
        <v>Nepos. admin. str.</v>
      </c>
      <c r="BJ68" s="570" t="s">
        <v>389</v>
      </c>
      <c r="BK68" s="570" t="str">
        <f>$AE$9</f>
        <v/>
      </c>
      <c r="BL68" s="570" t="s">
        <v>172</v>
      </c>
      <c r="BM68" s="570" t="s">
        <v>173</v>
      </c>
      <c r="BN68" s="189"/>
      <c r="BO68" s="137"/>
      <c r="BP68" s="55" t="s">
        <v>31</v>
      </c>
      <c r="BQ68" s="570" t="str">
        <f>$AE$3</f>
        <v>Stroški osebja</v>
      </c>
      <c r="BR68" s="570" t="str">
        <f>$AE$4</f>
        <v>Stroški zunanjih izvajalcev</v>
      </c>
      <c r="BS68" s="570" t="str">
        <f>$AE$5</f>
        <v>Oprema</v>
      </c>
      <c r="BT68" s="570" t="str">
        <f>$AE$6</f>
        <v>Gradnja in nakup nepr.</v>
      </c>
      <c r="BU68" s="570" t="str">
        <f>$AE$7</f>
        <v>Nepos. admin. str.</v>
      </c>
      <c r="BV68" s="570" t="s">
        <v>389</v>
      </c>
      <c r="BW68" s="570" t="str">
        <f>$AE$9</f>
        <v/>
      </c>
      <c r="BX68" s="570" t="s">
        <v>113</v>
      </c>
      <c r="BY68" s="134"/>
      <c r="BZ68" s="119"/>
      <c r="CA68" s="119"/>
      <c r="CB68" s="119"/>
    </row>
    <row r="69" spans="2:80" ht="15" x14ac:dyDescent="0.2">
      <c r="B69" s="1104"/>
      <c r="D69" s="66" t="s">
        <v>98</v>
      </c>
      <c r="E69" s="114">
        <f>'3. FN PO PARTNERJIH '!D55</f>
        <v>0</v>
      </c>
      <c r="F69" s="114">
        <f>'3. FN PO PARTNERJIH '!E55</f>
        <v>0</v>
      </c>
      <c r="G69" s="114">
        <f>'3. FN PO PARTNERJIH '!F55</f>
        <v>0</v>
      </c>
      <c r="H69" s="114">
        <f>'3. FN PO PARTNERJIH '!G55</f>
        <v>0</v>
      </c>
      <c r="I69" s="114">
        <f>'3. FN PO PARTNERJIH '!H55</f>
        <v>0</v>
      </c>
      <c r="J69" s="114">
        <f>'3. FN PO PARTNERJIH '!I55</f>
        <v>0</v>
      </c>
      <c r="K69" s="114">
        <f>'3. FN PO PARTNERJIH '!J55</f>
        <v>0</v>
      </c>
      <c r="L69" s="62">
        <f t="shared" ref="L69:L74" si="126">SUM(E69:K69)</f>
        <v>0</v>
      </c>
      <c r="M69" s="85"/>
      <c r="N69" s="73"/>
      <c r="O69" s="66" t="s">
        <v>98</v>
      </c>
      <c r="P69" s="114">
        <f>'8a. Pretekli potrjeni izdatki'!E43</f>
        <v>0</v>
      </c>
      <c r="Q69" s="114">
        <f>'8a. Pretekli potrjeni izdatki'!F43</f>
        <v>0</v>
      </c>
      <c r="R69" s="114">
        <f>'8a. Pretekli potrjeni izdatki'!G43</f>
        <v>0</v>
      </c>
      <c r="S69" s="114">
        <f>'8a. Pretekli potrjeni izdatki'!H43</f>
        <v>0</v>
      </c>
      <c r="T69" s="114">
        <f>'8a. Pretekli potrjeni izdatki'!I43</f>
        <v>0</v>
      </c>
      <c r="U69" s="114">
        <f>'8a. Pretekli potrjeni izdatki'!J43</f>
        <v>0</v>
      </c>
      <c r="V69" s="114">
        <f>'8a. Pretekli potrjeni izdatki'!K43</f>
        <v>0</v>
      </c>
      <c r="W69" s="62">
        <f t="shared" ref="W69:W74" si="127">SUM(P69:V69)</f>
        <v>0</v>
      </c>
      <c r="X69" s="75"/>
      <c r="Y69" s="73"/>
      <c r="Z69" s="139" t="str">
        <f>IF(COUNTIF('2. IZJAVA'!$P$45,"?*"),'2. IZJAVA'!$P$45,"")</f>
        <v/>
      </c>
      <c r="AA69" s="169" t="s">
        <v>98</v>
      </c>
      <c r="AB69" s="170">
        <f>SUMIFS('6. Seznam dokazil'!P:P,'6. Seznam dokazil'!C:C,AB66,'6. Seznam dokazil'!D:D,$AB$55,'6. Seznam dokazil'!E:E,AA69)</f>
        <v>0</v>
      </c>
      <c r="AC69" s="170">
        <f>SUMIFS('6. Seznam dokazil'!P:P,'6. Seznam dokazil'!C:C,'6a. Seznam dokazil '!AB66,'6. Seznam dokazil'!D:D,'6a. Seznam dokazil '!$AC$55,'6. Seznam dokazil'!E:E,'6a. Seznam dokazil '!AA69)</f>
        <v>0</v>
      </c>
      <c r="AD69" s="170">
        <f>SUMIFS('6. Seznam dokazil'!P:P,'6. Seznam dokazil'!C:C,'6a. Seznam dokazil '!AB66,'6. Seznam dokazil'!D:D,'6a. Seznam dokazil '!$AD$55,'6. Seznam dokazil'!E:E,'6a. Seznam dokazil '!AA69)</f>
        <v>0</v>
      </c>
      <c r="AE69" s="170">
        <f>SUMIFS('6. Seznam dokazil'!P:P,'6. Seznam dokazil'!C:C,'6a. Seznam dokazil '!AB66,'6. Seznam dokazil'!D:D,'6a. Seznam dokazil '!$AE$55,'6. Seznam dokazil'!E:E,'6a. Seznam dokazil '!AA69)</f>
        <v>0</v>
      </c>
      <c r="AF69" s="170">
        <f>SUMIFS('6. Seznam dokazil'!P:P,'6. Seznam dokazil'!C:C,'6a. Seznam dokazil '!AB66,'6. Seznam dokazil'!D:D,'6a. Seznam dokazil '!$AF$55,'6. Seznam dokazil'!E:E,'6a. Seznam dokazil '!AA69)</f>
        <v>0</v>
      </c>
      <c r="AG69" s="170">
        <f>IF($J$50=$AH$3,AL69,SUMIFS('6. Seznam dokazil'!P:P,'6. Seznam dokazil'!C:C,'6a. Seznam dokazil '!AB66,'6. Seznam dokazil'!D:D,'6a. Seznam dokazil '!$AG$55,'6. Seznam dokazil'!E:E,'6a. Seznam dokazil '!AA69))</f>
        <v>0</v>
      </c>
      <c r="AH69" s="170">
        <f>SUMIFS('6. Seznam dokazil'!P:P,'6. Seznam dokazil'!C:C,'6a. Seznam dokazil '!AB66,'6. Seznam dokazil'!D:D,'6a. Seznam dokazil '!$AH$55,'6. Seznam dokazil'!E:E,'6a. Seznam dokazil '!AA69)</f>
        <v>0</v>
      </c>
      <c r="AI69" s="171">
        <f t="shared" ref="AI69:AI74" si="128">+AB69+AC69+AD69+AE69+AF69+AG69+AH69</f>
        <v>0</v>
      </c>
      <c r="AJ69" s="171">
        <f t="shared" ref="AJ69:AJ74" si="129">+AG69+AF69+AE69+AD69+AC69+AB69</f>
        <v>0</v>
      </c>
      <c r="AK69" s="1054"/>
      <c r="AL69" s="170">
        <f>IFERROR((J69/J75)*AK75,0)</f>
        <v>0</v>
      </c>
      <c r="AM69" s="65"/>
      <c r="AN69" s="65"/>
      <c r="AO69" s="65"/>
      <c r="AP69" s="123"/>
      <c r="AQ69" s="124"/>
      <c r="AR69" s="66" t="s">
        <v>98</v>
      </c>
      <c r="AS69" s="114">
        <f>SUMIFS('6. Seznam dokazil'!O:O,'6. Seznam dokazil'!C:C,$AS$66,'6. Seznam dokazil'!D:D,$AS$55,'6. Seznam dokazil'!E:E,AR69)</f>
        <v>0</v>
      </c>
      <c r="AT69" s="114">
        <f>SUMIFS('6. Seznam dokazil'!O:O,'6. Seznam dokazil'!C:C,$AS$66,'6. Seznam dokazil'!D:D,$AT$55,'6. Seznam dokazil'!E:E,AR69)</f>
        <v>0</v>
      </c>
      <c r="AU69" s="114">
        <f>SUMIFS('6. Seznam dokazil'!O:O,'6. Seznam dokazil'!C:C,$AS$66,'6. Seznam dokazil'!D:D,$AU$55,'6. Seznam dokazil'!E:E,AR69)</f>
        <v>0</v>
      </c>
      <c r="AV69" s="114">
        <f>SUMIFS('6. Seznam dokazil'!O:O,'6. Seznam dokazil'!C:C,$AS$66,'6. Seznam dokazil'!D:D,$AV$55,'6. Seznam dokazil'!E:E,AR69)</f>
        <v>0</v>
      </c>
      <c r="AW69" s="114">
        <f>SUMIFS('6. Seznam dokazil'!O:O,'6. Seznam dokazil'!C:C,$AS$66,'6. Seznam dokazil'!D:D,$AW$55,'6. Seznam dokazil'!E:E,AR69)</f>
        <v>0</v>
      </c>
      <c r="AX69" s="114">
        <f>IF($J$50=$AH$3,BB69,SUMIFS('6. Seznam dokazil'!O:O,'6. Seznam dokazil'!C:C,$AS$66,'6. Seznam dokazil'!D:D,$AX$55,'6. Seznam dokazil'!E:E,AR69))</f>
        <v>0</v>
      </c>
      <c r="AY69" s="114">
        <f>SUMIFS('6. Seznam dokazil'!O:O,'6. Seznam dokazil'!C:C,$AS$66,'6. Seznam dokazil'!D:D,$AY$55,'6. Seznam dokazil'!E:E,AR69)</f>
        <v>0</v>
      </c>
      <c r="AZ69" s="62">
        <f t="shared" ref="AZ69:AZ74" si="130">SUM(AS69:AY69)</f>
        <v>0</v>
      </c>
      <c r="BA69" s="1051"/>
      <c r="BB69" s="173">
        <f>IFERROR((J69/J75)*BA75,0)</f>
        <v>0</v>
      </c>
      <c r="BC69" s="135"/>
      <c r="BD69" s="66" t="s">
        <v>98</v>
      </c>
      <c r="BE69" s="114">
        <f t="shared" ref="BE69:BK74" si="131">P69+AB69</f>
        <v>0</v>
      </c>
      <c r="BF69" s="114">
        <f t="shared" si="131"/>
        <v>0</v>
      </c>
      <c r="BG69" s="114">
        <f t="shared" si="131"/>
        <v>0</v>
      </c>
      <c r="BH69" s="114">
        <f t="shared" si="131"/>
        <v>0</v>
      </c>
      <c r="BI69" s="114">
        <f t="shared" si="131"/>
        <v>0</v>
      </c>
      <c r="BJ69" s="114">
        <f t="shared" si="131"/>
        <v>0</v>
      </c>
      <c r="BK69" s="114">
        <f t="shared" si="131"/>
        <v>0</v>
      </c>
      <c r="BL69" s="62">
        <f t="shared" ref="BL69:BL74" si="132">+BE69+BF69+BG69+BH69+BI69+BJ69+BK69</f>
        <v>0</v>
      </c>
      <c r="BM69" s="62">
        <f t="shared" ref="BM69:BM74" si="133">+BJ69+BI69+BH69+BG69+BF69+BE69</f>
        <v>0</v>
      </c>
      <c r="BN69" s="80"/>
      <c r="BO69" s="137"/>
      <c r="BP69" s="66" t="s">
        <v>98</v>
      </c>
      <c r="BQ69" s="114">
        <f t="shared" ref="BQ69:BW74" si="134">E69-BE69</f>
        <v>0</v>
      </c>
      <c r="BR69" s="114">
        <f t="shared" si="134"/>
        <v>0</v>
      </c>
      <c r="BS69" s="114">
        <f t="shared" si="134"/>
        <v>0</v>
      </c>
      <c r="BT69" s="114">
        <f t="shared" si="134"/>
        <v>0</v>
      </c>
      <c r="BU69" s="114">
        <f t="shared" si="134"/>
        <v>0</v>
      </c>
      <c r="BV69" s="114">
        <f t="shared" si="134"/>
        <v>0</v>
      </c>
      <c r="BW69" s="114">
        <f t="shared" si="134"/>
        <v>0</v>
      </c>
      <c r="BX69" s="62">
        <f t="shared" ref="BX69:BX74" si="135">SUM(BQ69:BW69)</f>
        <v>0</v>
      </c>
      <c r="BY69" s="134"/>
      <c r="BZ69" s="119"/>
      <c r="CA69" s="119"/>
      <c r="CB69" s="119"/>
    </row>
    <row r="70" spans="2:80" ht="15" x14ac:dyDescent="0.2">
      <c r="B70" s="1104"/>
      <c r="D70" s="66" t="s">
        <v>99</v>
      </c>
      <c r="E70" s="114">
        <f>'3. FN PO PARTNERJIH '!D56</f>
        <v>0</v>
      </c>
      <c r="F70" s="114">
        <f>'3. FN PO PARTNERJIH '!E56</f>
        <v>0</v>
      </c>
      <c r="G70" s="114">
        <f>'3. FN PO PARTNERJIH '!F56</f>
        <v>0</v>
      </c>
      <c r="H70" s="114">
        <f>'3. FN PO PARTNERJIH '!G56</f>
        <v>0</v>
      </c>
      <c r="I70" s="114">
        <f>'3. FN PO PARTNERJIH '!H56</f>
        <v>0</v>
      </c>
      <c r="J70" s="114">
        <f>'3. FN PO PARTNERJIH '!I56</f>
        <v>0</v>
      </c>
      <c r="K70" s="114">
        <f>'3. FN PO PARTNERJIH '!J56</f>
        <v>0</v>
      </c>
      <c r="L70" s="62">
        <f t="shared" si="126"/>
        <v>0</v>
      </c>
      <c r="M70" s="85"/>
      <c r="N70" s="73"/>
      <c r="O70" s="66" t="s">
        <v>99</v>
      </c>
      <c r="P70" s="114">
        <f>'8a. Pretekli potrjeni izdatki'!E44</f>
        <v>0</v>
      </c>
      <c r="Q70" s="114">
        <f>'8a. Pretekli potrjeni izdatki'!F44</f>
        <v>0</v>
      </c>
      <c r="R70" s="114">
        <f>'8a. Pretekli potrjeni izdatki'!G44</f>
        <v>0</v>
      </c>
      <c r="S70" s="114">
        <f>'8a. Pretekli potrjeni izdatki'!H44</f>
        <v>0</v>
      </c>
      <c r="T70" s="114">
        <f>'8a. Pretekli potrjeni izdatki'!I44</f>
        <v>0</v>
      </c>
      <c r="U70" s="114">
        <f>'8a. Pretekli potrjeni izdatki'!J44</f>
        <v>0</v>
      </c>
      <c r="V70" s="114">
        <f>'8a. Pretekli potrjeni izdatki'!K44</f>
        <v>0</v>
      </c>
      <c r="W70" s="62">
        <f t="shared" si="127"/>
        <v>0</v>
      </c>
      <c r="X70" s="75"/>
      <c r="Y70" s="73"/>
      <c r="Z70" s="139" t="str">
        <f>IF(COUNTIF('2. IZJAVA'!$P$45,"?*"),'2. IZJAVA'!$P$45,"")</f>
        <v/>
      </c>
      <c r="AA70" s="169" t="s">
        <v>99</v>
      </c>
      <c r="AB70" s="170">
        <f>SUMIFS('6. Seznam dokazil'!P:P,'6. Seznam dokazil'!C:C,AB66,'6. Seznam dokazil'!D:D,$AB$55,'6. Seznam dokazil'!E:E,AA70)</f>
        <v>0</v>
      </c>
      <c r="AC70" s="170">
        <f>SUMIFS('6. Seznam dokazil'!P:P,'6. Seznam dokazil'!C:C,'6a. Seznam dokazil '!AB66,'6. Seznam dokazil'!D:D,'6a. Seznam dokazil '!$AC$55,'6. Seznam dokazil'!E:E,'6a. Seznam dokazil '!AA70)</f>
        <v>0</v>
      </c>
      <c r="AD70" s="170">
        <f>SUMIFS('6. Seznam dokazil'!P:P,'6. Seznam dokazil'!C:C,'6a. Seznam dokazil '!AB66,'6. Seznam dokazil'!D:D,'6a. Seznam dokazil '!$AD$55,'6. Seznam dokazil'!E:E,'6a. Seznam dokazil '!AA70)</f>
        <v>0</v>
      </c>
      <c r="AE70" s="170">
        <f>SUMIFS('6. Seznam dokazil'!P:P,'6. Seznam dokazil'!C:C,'6a. Seznam dokazil '!AB66,'6. Seznam dokazil'!D:D,'6a. Seznam dokazil '!$AE$55,'6. Seznam dokazil'!E:E,'6a. Seznam dokazil '!AA70)</f>
        <v>0</v>
      </c>
      <c r="AF70" s="170">
        <f>SUMIFS('6. Seznam dokazil'!P:P,'6. Seznam dokazil'!C:C,'6a. Seznam dokazil '!AB66,'6. Seznam dokazil'!D:D,'6a. Seznam dokazil '!$AF$55,'6. Seznam dokazil'!E:E,'6a. Seznam dokazil '!AA70)</f>
        <v>0</v>
      </c>
      <c r="AG70" s="170">
        <f>IF($J$50=$AH$3,AL70,SUMIFS('6. Seznam dokazil'!P:P,'6. Seznam dokazil'!C:C,'6a. Seznam dokazil '!AB66,'6. Seznam dokazil'!D:D,'6a. Seznam dokazil '!$AG$55,'6. Seznam dokazil'!E:E,'6a. Seznam dokazil '!AA70))</f>
        <v>0</v>
      </c>
      <c r="AH70" s="170">
        <f>SUMIFS('6. Seznam dokazil'!P:P,'6. Seznam dokazil'!C:C,'6a. Seznam dokazil '!AB66,'6. Seznam dokazil'!D:D,'6a. Seznam dokazil '!$AH$55,'6. Seznam dokazil'!E:E,'6a. Seznam dokazil '!AA70)</f>
        <v>0</v>
      </c>
      <c r="AI70" s="171">
        <f t="shared" si="128"/>
        <v>0</v>
      </c>
      <c r="AJ70" s="171">
        <f t="shared" si="129"/>
        <v>0</v>
      </c>
      <c r="AK70" s="1054"/>
      <c r="AL70" s="170">
        <f>IFERROR((J70/J75)*AK75,0)</f>
        <v>0</v>
      </c>
      <c r="AM70" s="65"/>
      <c r="AN70" s="65"/>
      <c r="AO70" s="65"/>
      <c r="AP70" s="123"/>
      <c r="AQ70" s="124"/>
      <c r="AR70" s="66" t="s">
        <v>99</v>
      </c>
      <c r="AS70" s="114">
        <f>SUMIFS('6. Seznam dokazil'!O:O,'6. Seznam dokazil'!C:C,$AS$66,'6. Seznam dokazil'!D:D,$AS$55,'6. Seznam dokazil'!E:E,AR70)</f>
        <v>0</v>
      </c>
      <c r="AT70" s="114">
        <f>SUMIFS('6. Seznam dokazil'!O:O,'6. Seznam dokazil'!C:C,$AS$66,'6. Seznam dokazil'!D:D,$AT$55,'6. Seznam dokazil'!E:E,AR70)</f>
        <v>0</v>
      </c>
      <c r="AU70" s="114">
        <f>SUMIFS('6. Seznam dokazil'!O:O,'6. Seznam dokazil'!C:C,$AS$66,'6. Seznam dokazil'!D:D,$AU$55,'6. Seznam dokazil'!E:E,AR70)</f>
        <v>0</v>
      </c>
      <c r="AV70" s="114">
        <f>SUMIFS('6. Seznam dokazil'!O:O,'6. Seznam dokazil'!C:C,$AS$66,'6. Seznam dokazil'!D:D,$AV$55,'6. Seznam dokazil'!E:E,AR70)</f>
        <v>0</v>
      </c>
      <c r="AW70" s="114">
        <f>SUMIFS('6. Seznam dokazil'!O:O,'6. Seznam dokazil'!C:C,$AS$66,'6. Seznam dokazil'!D:D,$AW$55,'6. Seznam dokazil'!E:E,AR70)</f>
        <v>0</v>
      </c>
      <c r="AX70" s="114">
        <f>IF($J$50=$AH$3,BB70,SUMIFS('6. Seznam dokazil'!O:O,'6. Seznam dokazil'!C:C,$AS$66,'6. Seznam dokazil'!D:D,$AX$55,'6. Seznam dokazil'!E:E,AR70))</f>
        <v>0</v>
      </c>
      <c r="AY70" s="114">
        <f>SUMIFS('6. Seznam dokazil'!O:O,'6. Seznam dokazil'!C:C,$AS$66,'6. Seznam dokazil'!D:D,$AY$55,'6. Seznam dokazil'!E:E,AR70)</f>
        <v>0</v>
      </c>
      <c r="AZ70" s="62">
        <f t="shared" si="130"/>
        <v>0</v>
      </c>
      <c r="BA70" s="1051"/>
      <c r="BB70" s="173">
        <f>IFERROR((J70/J75)*BA75,0)</f>
        <v>0</v>
      </c>
      <c r="BC70" s="135"/>
      <c r="BD70" s="66" t="s">
        <v>99</v>
      </c>
      <c r="BE70" s="114">
        <f t="shared" si="131"/>
        <v>0</v>
      </c>
      <c r="BF70" s="114">
        <f t="shared" si="131"/>
        <v>0</v>
      </c>
      <c r="BG70" s="114">
        <f t="shared" si="131"/>
        <v>0</v>
      </c>
      <c r="BH70" s="114">
        <f t="shared" si="131"/>
        <v>0</v>
      </c>
      <c r="BI70" s="114">
        <f t="shared" si="131"/>
        <v>0</v>
      </c>
      <c r="BJ70" s="114">
        <f t="shared" si="131"/>
        <v>0</v>
      </c>
      <c r="BK70" s="114">
        <f t="shared" si="131"/>
        <v>0</v>
      </c>
      <c r="BL70" s="62">
        <f t="shared" si="132"/>
        <v>0</v>
      </c>
      <c r="BM70" s="62">
        <f t="shared" si="133"/>
        <v>0</v>
      </c>
      <c r="BN70" s="80"/>
      <c r="BO70" s="137"/>
      <c r="BP70" s="66" t="s">
        <v>99</v>
      </c>
      <c r="BQ70" s="114">
        <f t="shared" si="134"/>
        <v>0</v>
      </c>
      <c r="BR70" s="114">
        <f t="shared" si="134"/>
        <v>0</v>
      </c>
      <c r="BS70" s="114">
        <f t="shared" si="134"/>
        <v>0</v>
      </c>
      <c r="BT70" s="114">
        <f t="shared" si="134"/>
        <v>0</v>
      </c>
      <c r="BU70" s="114">
        <f t="shared" si="134"/>
        <v>0</v>
      </c>
      <c r="BV70" s="114">
        <f t="shared" si="134"/>
        <v>0</v>
      </c>
      <c r="BW70" s="114">
        <f t="shared" si="134"/>
        <v>0</v>
      </c>
      <c r="BX70" s="62">
        <f t="shared" si="135"/>
        <v>0</v>
      </c>
      <c r="BY70" s="134"/>
      <c r="BZ70" s="119"/>
      <c r="CA70" s="119"/>
      <c r="CB70" s="119"/>
    </row>
    <row r="71" spans="2:80" ht="15" x14ac:dyDescent="0.2">
      <c r="B71" s="1104"/>
      <c r="D71" s="66" t="s">
        <v>77</v>
      </c>
      <c r="E71" s="114">
        <f>'3. FN PO PARTNERJIH '!D57</f>
        <v>0</v>
      </c>
      <c r="F71" s="114">
        <f>'3. FN PO PARTNERJIH '!E57</f>
        <v>0</v>
      </c>
      <c r="G71" s="114">
        <f>'3. FN PO PARTNERJIH '!F57</f>
        <v>0</v>
      </c>
      <c r="H71" s="114">
        <f>'3. FN PO PARTNERJIH '!G57</f>
        <v>0</v>
      </c>
      <c r="I71" s="114">
        <f>'3. FN PO PARTNERJIH '!H57</f>
        <v>0</v>
      </c>
      <c r="J71" s="114">
        <f>'3. FN PO PARTNERJIH '!I57</f>
        <v>0</v>
      </c>
      <c r="K71" s="114">
        <f>'3. FN PO PARTNERJIH '!J57</f>
        <v>0</v>
      </c>
      <c r="L71" s="62">
        <f t="shared" si="126"/>
        <v>0</v>
      </c>
      <c r="M71" s="85"/>
      <c r="N71" s="73"/>
      <c r="O71" s="66" t="s">
        <v>77</v>
      </c>
      <c r="P71" s="114">
        <f>'8a. Pretekli potrjeni izdatki'!E45</f>
        <v>0</v>
      </c>
      <c r="Q71" s="114">
        <f>'8a. Pretekli potrjeni izdatki'!F45</f>
        <v>0</v>
      </c>
      <c r="R71" s="114">
        <f>'8a. Pretekli potrjeni izdatki'!G45</f>
        <v>0</v>
      </c>
      <c r="S71" s="114">
        <f>'8a. Pretekli potrjeni izdatki'!H45</f>
        <v>0</v>
      </c>
      <c r="T71" s="114">
        <f>'8a. Pretekli potrjeni izdatki'!I45</f>
        <v>0</v>
      </c>
      <c r="U71" s="114">
        <f>'8a. Pretekli potrjeni izdatki'!J45</f>
        <v>0</v>
      </c>
      <c r="V71" s="114">
        <f>'8a. Pretekli potrjeni izdatki'!K45</f>
        <v>0</v>
      </c>
      <c r="W71" s="62">
        <f t="shared" si="127"/>
        <v>0</v>
      </c>
      <c r="X71" s="75"/>
      <c r="Y71" s="73"/>
      <c r="Z71" s="139" t="str">
        <f>IF(COUNTIF('2. IZJAVA'!$P$45,"?*"),'2. IZJAVA'!$P$45,"")</f>
        <v/>
      </c>
      <c r="AA71" s="169" t="s">
        <v>77</v>
      </c>
      <c r="AB71" s="170">
        <f>SUMIFS('6. Seznam dokazil'!P:P,'6. Seznam dokazil'!C:C,AB66,'6. Seznam dokazil'!D:D,$AB$55,'6. Seznam dokazil'!E:E,AA71)</f>
        <v>0</v>
      </c>
      <c r="AC71" s="170">
        <f>SUMIFS('6. Seznam dokazil'!P:P,'6. Seznam dokazil'!C:C,'6a. Seznam dokazil '!AB66,'6. Seznam dokazil'!D:D,'6a. Seznam dokazil '!$AC$55,'6. Seznam dokazil'!E:E,'6a. Seznam dokazil '!AA71)</f>
        <v>0</v>
      </c>
      <c r="AD71" s="170">
        <f>SUMIFS('6. Seznam dokazil'!P:P,'6. Seznam dokazil'!C:C,'6a. Seznam dokazil '!AB66,'6. Seznam dokazil'!D:D,'6a. Seznam dokazil '!$AD$55,'6. Seznam dokazil'!E:E,'6a. Seznam dokazil '!AA71)</f>
        <v>0</v>
      </c>
      <c r="AE71" s="170">
        <f>SUMIFS('6. Seznam dokazil'!P:P,'6. Seznam dokazil'!C:C,'6a. Seznam dokazil '!AB66,'6. Seznam dokazil'!D:D,'6a. Seznam dokazil '!$AE$55,'6. Seznam dokazil'!E:E,'6a. Seznam dokazil '!AA71)</f>
        <v>0</v>
      </c>
      <c r="AF71" s="170">
        <f>SUMIFS('6. Seznam dokazil'!P:P,'6. Seznam dokazil'!C:C,'6a. Seznam dokazil '!AB66,'6. Seznam dokazil'!D:D,'6a. Seznam dokazil '!$AF$55,'6. Seznam dokazil'!E:E,'6a. Seznam dokazil '!AA71)</f>
        <v>0</v>
      </c>
      <c r="AG71" s="170">
        <f>IF($J$50=$AH$3,AL71,SUMIFS('6. Seznam dokazil'!P:P,'6. Seznam dokazil'!C:C,'6a. Seznam dokazil '!AB66,'6. Seznam dokazil'!D:D,'6a. Seznam dokazil '!$AG$55,'6. Seznam dokazil'!E:E,'6a. Seznam dokazil '!AA71))</f>
        <v>0</v>
      </c>
      <c r="AH71" s="170">
        <f>SUMIFS('6. Seznam dokazil'!P:P,'6. Seznam dokazil'!C:C,'6a. Seznam dokazil '!AB66,'6. Seznam dokazil'!D:D,'6a. Seznam dokazil '!$AH$55,'6. Seznam dokazil'!E:E,'6a. Seznam dokazil '!AA71)</f>
        <v>0</v>
      </c>
      <c r="AI71" s="171">
        <f t="shared" si="128"/>
        <v>0</v>
      </c>
      <c r="AJ71" s="171">
        <f t="shared" si="129"/>
        <v>0</v>
      </c>
      <c r="AK71" s="1054"/>
      <c r="AL71" s="170">
        <f>IFERROR((J71/J75)*AK75,0)</f>
        <v>0</v>
      </c>
      <c r="AM71" s="65"/>
      <c r="AN71" s="65"/>
      <c r="AO71" s="65"/>
      <c r="AP71" s="123"/>
      <c r="AQ71" s="124"/>
      <c r="AR71" s="66" t="s">
        <v>77</v>
      </c>
      <c r="AS71" s="114">
        <f>SUMIFS('6. Seznam dokazil'!O:O,'6. Seznam dokazil'!C:C,$AS$66,'6. Seznam dokazil'!D:D,$AS$55,'6. Seznam dokazil'!E:E,AR71)</f>
        <v>0</v>
      </c>
      <c r="AT71" s="114">
        <f>SUMIFS('6. Seznam dokazil'!O:O,'6. Seznam dokazil'!C:C,$AS$66,'6. Seznam dokazil'!D:D,$AT$55,'6. Seznam dokazil'!E:E,AR71)</f>
        <v>0</v>
      </c>
      <c r="AU71" s="114">
        <f>SUMIFS('6. Seznam dokazil'!O:O,'6. Seznam dokazil'!C:C,$AS$66,'6. Seznam dokazil'!D:D,$AU$55,'6. Seznam dokazil'!E:E,AR71)</f>
        <v>0</v>
      </c>
      <c r="AV71" s="114">
        <f>SUMIFS('6. Seznam dokazil'!O:O,'6. Seznam dokazil'!C:C,$AS$66,'6. Seznam dokazil'!D:D,$AV$55,'6. Seznam dokazil'!E:E,AR71)</f>
        <v>0</v>
      </c>
      <c r="AW71" s="114">
        <f>SUMIFS('6. Seznam dokazil'!O:O,'6. Seznam dokazil'!C:C,$AS$66,'6. Seznam dokazil'!D:D,$AW$55,'6. Seznam dokazil'!E:E,AR71)</f>
        <v>0</v>
      </c>
      <c r="AX71" s="114">
        <f>IF($J$50=$AH$3,BB71,SUMIFS('6. Seznam dokazil'!O:O,'6. Seznam dokazil'!C:C,$AS$66,'6. Seznam dokazil'!D:D,$AX$55,'6. Seznam dokazil'!E:E,AR71))</f>
        <v>0</v>
      </c>
      <c r="AY71" s="114">
        <f>SUMIFS('6. Seznam dokazil'!O:O,'6. Seznam dokazil'!C:C,$AS$66,'6. Seznam dokazil'!D:D,$AY$55,'6. Seznam dokazil'!E:E,AR71)</f>
        <v>0</v>
      </c>
      <c r="AZ71" s="62">
        <f t="shared" si="130"/>
        <v>0</v>
      </c>
      <c r="BA71" s="1051"/>
      <c r="BB71" s="173">
        <f>IFERROR((J71/J75)*BA75,0)</f>
        <v>0</v>
      </c>
      <c r="BC71" s="135"/>
      <c r="BD71" s="66" t="s">
        <v>77</v>
      </c>
      <c r="BE71" s="114">
        <f t="shared" si="131"/>
        <v>0</v>
      </c>
      <c r="BF71" s="114">
        <f t="shared" si="131"/>
        <v>0</v>
      </c>
      <c r="BG71" s="114">
        <f t="shared" si="131"/>
        <v>0</v>
      </c>
      <c r="BH71" s="114">
        <f t="shared" si="131"/>
        <v>0</v>
      </c>
      <c r="BI71" s="114">
        <f t="shared" si="131"/>
        <v>0</v>
      </c>
      <c r="BJ71" s="114">
        <f t="shared" si="131"/>
        <v>0</v>
      </c>
      <c r="BK71" s="114">
        <f t="shared" si="131"/>
        <v>0</v>
      </c>
      <c r="BL71" s="62">
        <f t="shared" si="132"/>
        <v>0</v>
      </c>
      <c r="BM71" s="62">
        <f t="shared" si="133"/>
        <v>0</v>
      </c>
      <c r="BN71" s="80"/>
      <c r="BO71" s="137"/>
      <c r="BP71" s="66" t="s">
        <v>77</v>
      </c>
      <c r="BQ71" s="114">
        <f t="shared" si="134"/>
        <v>0</v>
      </c>
      <c r="BR71" s="114">
        <f t="shared" si="134"/>
        <v>0</v>
      </c>
      <c r="BS71" s="114">
        <f t="shared" si="134"/>
        <v>0</v>
      </c>
      <c r="BT71" s="114">
        <f t="shared" si="134"/>
        <v>0</v>
      </c>
      <c r="BU71" s="114">
        <f t="shared" si="134"/>
        <v>0</v>
      </c>
      <c r="BV71" s="114">
        <f t="shared" si="134"/>
        <v>0</v>
      </c>
      <c r="BW71" s="114">
        <f t="shared" si="134"/>
        <v>0</v>
      </c>
      <c r="BX71" s="62">
        <f t="shared" si="135"/>
        <v>0</v>
      </c>
      <c r="BY71" s="134"/>
      <c r="BZ71" s="119"/>
      <c r="CA71" s="119"/>
      <c r="CB71" s="119"/>
    </row>
    <row r="72" spans="2:80" ht="15" x14ac:dyDescent="0.2">
      <c r="B72" s="1104"/>
      <c r="D72" s="66" t="s">
        <v>78</v>
      </c>
      <c r="E72" s="114">
        <f>'3. FN PO PARTNERJIH '!D58</f>
        <v>0</v>
      </c>
      <c r="F72" s="114">
        <f>'3. FN PO PARTNERJIH '!E58</f>
        <v>0</v>
      </c>
      <c r="G72" s="114">
        <f>'3. FN PO PARTNERJIH '!F58</f>
        <v>0</v>
      </c>
      <c r="H72" s="114">
        <f>'3. FN PO PARTNERJIH '!G58</f>
        <v>0</v>
      </c>
      <c r="I72" s="114">
        <f>'3. FN PO PARTNERJIH '!H58</f>
        <v>0</v>
      </c>
      <c r="J72" s="114">
        <f>'3. FN PO PARTNERJIH '!I58</f>
        <v>0</v>
      </c>
      <c r="K72" s="114">
        <f>'3. FN PO PARTNERJIH '!J58</f>
        <v>0</v>
      </c>
      <c r="L72" s="62">
        <f t="shared" si="126"/>
        <v>0</v>
      </c>
      <c r="M72" s="85"/>
      <c r="N72" s="73"/>
      <c r="O72" s="66" t="s">
        <v>78</v>
      </c>
      <c r="P72" s="114">
        <f>'8a. Pretekli potrjeni izdatki'!E46</f>
        <v>0</v>
      </c>
      <c r="Q72" s="114">
        <f>'8a. Pretekli potrjeni izdatki'!F46</f>
        <v>0</v>
      </c>
      <c r="R72" s="114">
        <f>'8a. Pretekli potrjeni izdatki'!G46</f>
        <v>0</v>
      </c>
      <c r="S72" s="114">
        <f>'8a. Pretekli potrjeni izdatki'!H46</f>
        <v>0</v>
      </c>
      <c r="T72" s="114">
        <f>'8a. Pretekli potrjeni izdatki'!I46</f>
        <v>0</v>
      </c>
      <c r="U72" s="114">
        <f>'8a. Pretekli potrjeni izdatki'!J46</f>
        <v>0</v>
      </c>
      <c r="V72" s="114">
        <f>'8a. Pretekli potrjeni izdatki'!K46</f>
        <v>0</v>
      </c>
      <c r="W72" s="62">
        <f t="shared" si="127"/>
        <v>0</v>
      </c>
      <c r="X72" s="75"/>
      <c r="Y72" s="73"/>
      <c r="Z72" s="139" t="str">
        <f>IF(COUNTIF('2. IZJAVA'!$P$45,"?*"),'2. IZJAVA'!$P$45,"")</f>
        <v/>
      </c>
      <c r="AA72" s="169" t="s">
        <v>78</v>
      </c>
      <c r="AB72" s="170">
        <f>SUMIFS('6. Seznam dokazil'!P:P,'6. Seznam dokazil'!C:C,AB66,'6. Seznam dokazil'!D:D,$AB$55,'6. Seznam dokazil'!E:E,AA72)</f>
        <v>0</v>
      </c>
      <c r="AC72" s="170">
        <f>SUMIFS('6. Seznam dokazil'!P:P,'6. Seznam dokazil'!C:C,'6a. Seznam dokazil '!AB66,'6. Seznam dokazil'!D:D,'6a. Seznam dokazil '!$AC$55,'6. Seznam dokazil'!E:E,'6a. Seznam dokazil '!AA72)</f>
        <v>0</v>
      </c>
      <c r="AD72" s="170">
        <f>SUMIFS('6. Seznam dokazil'!P:P,'6. Seznam dokazil'!C:C,'6a. Seznam dokazil '!AB66,'6. Seznam dokazil'!D:D,'6a. Seznam dokazil '!$AD$55,'6. Seznam dokazil'!E:E,'6a. Seznam dokazil '!AA72)</f>
        <v>0</v>
      </c>
      <c r="AE72" s="170">
        <f>SUMIFS('6. Seznam dokazil'!P:P,'6. Seznam dokazil'!C:C,'6a. Seznam dokazil '!AB66,'6. Seznam dokazil'!D:D,'6a. Seznam dokazil '!$AE$55,'6. Seznam dokazil'!E:E,'6a. Seznam dokazil '!AA72)</f>
        <v>0</v>
      </c>
      <c r="AF72" s="170">
        <f>SUMIFS('6. Seznam dokazil'!P:P,'6. Seznam dokazil'!C:C,'6a. Seznam dokazil '!AB66,'6. Seznam dokazil'!D:D,'6a. Seznam dokazil '!$AF$55,'6. Seznam dokazil'!E:E,'6a. Seznam dokazil '!AA72)</f>
        <v>0</v>
      </c>
      <c r="AG72" s="170">
        <f>IF($J$50=$AH$3,AL72,SUMIFS('6. Seznam dokazil'!P:P,'6. Seznam dokazil'!C:C,'6a. Seznam dokazil '!AB66,'6. Seznam dokazil'!D:D,'6a. Seznam dokazil '!$AG$55,'6. Seznam dokazil'!E:E,'6a. Seznam dokazil '!AA72))</f>
        <v>0</v>
      </c>
      <c r="AH72" s="170">
        <f>SUMIFS('6. Seznam dokazil'!P:P,'6. Seznam dokazil'!C:C,'6a. Seznam dokazil '!AB66,'6. Seznam dokazil'!D:D,'6a. Seznam dokazil '!$AH$55,'6. Seznam dokazil'!E:E,'6a. Seznam dokazil '!AA72)</f>
        <v>0</v>
      </c>
      <c r="AI72" s="171">
        <f t="shared" si="128"/>
        <v>0</v>
      </c>
      <c r="AJ72" s="171">
        <f t="shared" si="129"/>
        <v>0</v>
      </c>
      <c r="AK72" s="1054"/>
      <c r="AL72" s="170">
        <f>IFERROR((J72/J75)*AK75,0)</f>
        <v>0</v>
      </c>
      <c r="AM72" s="65"/>
      <c r="AN72" s="65"/>
      <c r="AO72" s="65"/>
      <c r="AP72" s="123"/>
      <c r="AQ72" s="124"/>
      <c r="AR72" s="66" t="s">
        <v>78</v>
      </c>
      <c r="AS72" s="114">
        <f>SUMIFS('6. Seznam dokazil'!O:O,'6. Seznam dokazil'!C:C,$AS$66,'6. Seznam dokazil'!D:D,$AS$55,'6. Seznam dokazil'!E:E,AR72)</f>
        <v>0</v>
      </c>
      <c r="AT72" s="114">
        <f>SUMIFS('6. Seznam dokazil'!O:O,'6. Seznam dokazil'!C:C,$AS$66,'6. Seznam dokazil'!D:D,$AT$55,'6. Seznam dokazil'!E:E,AR72)</f>
        <v>0</v>
      </c>
      <c r="AU72" s="114">
        <f>SUMIFS('6. Seznam dokazil'!O:O,'6. Seznam dokazil'!C:C,$AS$66,'6. Seznam dokazil'!D:D,$AU$55,'6. Seznam dokazil'!E:E,AR72)</f>
        <v>0</v>
      </c>
      <c r="AV72" s="114">
        <f>SUMIFS('6. Seznam dokazil'!O:O,'6. Seznam dokazil'!C:C,$AS$66,'6. Seznam dokazil'!D:D,$AV$55,'6. Seznam dokazil'!E:E,AR72)</f>
        <v>0</v>
      </c>
      <c r="AW72" s="114">
        <f>SUMIFS('6. Seznam dokazil'!O:O,'6. Seznam dokazil'!C:C,$AS$66,'6. Seznam dokazil'!D:D,$AW$55,'6. Seznam dokazil'!E:E,AR72)</f>
        <v>0</v>
      </c>
      <c r="AX72" s="114">
        <f>IF($J$50=$AH$3,BB72,SUMIFS('6. Seznam dokazil'!O:O,'6. Seznam dokazil'!C:C,$AS$66,'6. Seznam dokazil'!D:D,$AX$55,'6. Seznam dokazil'!E:E,AR72))</f>
        <v>0</v>
      </c>
      <c r="AY72" s="114">
        <f>SUMIFS('6. Seznam dokazil'!O:O,'6. Seznam dokazil'!C:C,$AS$66,'6. Seznam dokazil'!D:D,$AY$55,'6. Seznam dokazil'!E:E,AR72)</f>
        <v>0</v>
      </c>
      <c r="AZ72" s="62">
        <f t="shared" si="130"/>
        <v>0</v>
      </c>
      <c r="BA72" s="1051"/>
      <c r="BB72" s="173">
        <f>IFERROR((J72/J75)*BA75,0)</f>
        <v>0</v>
      </c>
      <c r="BC72" s="135"/>
      <c r="BD72" s="66" t="s">
        <v>78</v>
      </c>
      <c r="BE72" s="114">
        <f t="shared" si="131"/>
        <v>0</v>
      </c>
      <c r="BF72" s="114">
        <f t="shared" si="131"/>
        <v>0</v>
      </c>
      <c r="BG72" s="114">
        <f t="shared" si="131"/>
        <v>0</v>
      </c>
      <c r="BH72" s="114">
        <f t="shared" si="131"/>
        <v>0</v>
      </c>
      <c r="BI72" s="114">
        <f t="shared" si="131"/>
        <v>0</v>
      </c>
      <c r="BJ72" s="114">
        <f t="shared" si="131"/>
        <v>0</v>
      </c>
      <c r="BK72" s="114">
        <f t="shared" si="131"/>
        <v>0</v>
      </c>
      <c r="BL72" s="62">
        <f t="shared" si="132"/>
        <v>0</v>
      </c>
      <c r="BM72" s="62">
        <f t="shared" si="133"/>
        <v>0</v>
      </c>
      <c r="BN72" s="80"/>
      <c r="BO72" s="137"/>
      <c r="BP72" s="66" t="s">
        <v>78</v>
      </c>
      <c r="BQ72" s="114">
        <f t="shared" si="134"/>
        <v>0</v>
      </c>
      <c r="BR72" s="114">
        <f t="shared" si="134"/>
        <v>0</v>
      </c>
      <c r="BS72" s="114">
        <f t="shared" si="134"/>
        <v>0</v>
      </c>
      <c r="BT72" s="114">
        <f t="shared" si="134"/>
        <v>0</v>
      </c>
      <c r="BU72" s="114">
        <f t="shared" si="134"/>
        <v>0</v>
      </c>
      <c r="BV72" s="114">
        <f t="shared" si="134"/>
        <v>0</v>
      </c>
      <c r="BW72" s="114">
        <f t="shared" si="134"/>
        <v>0</v>
      </c>
      <c r="BX72" s="62">
        <f t="shared" si="135"/>
        <v>0</v>
      </c>
      <c r="BY72" s="134"/>
      <c r="BZ72" s="119"/>
      <c r="CA72" s="119"/>
      <c r="CB72" s="119"/>
    </row>
    <row r="73" spans="2:80" ht="15" x14ac:dyDescent="0.2">
      <c r="B73" s="1104"/>
      <c r="D73" s="66" t="s">
        <v>79</v>
      </c>
      <c r="E73" s="114">
        <f>'3. FN PO PARTNERJIH '!D59</f>
        <v>0</v>
      </c>
      <c r="F73" s="114">
        <f>'3. FN PO PARTNERJIH '!E59</f>
        <v>0</v>
      </c>
      <c r="G73" s="114">
        <f>'3. FN PO PARTNERJIH '!F59</f>
        <v>0</v>
      </c>
      <c r="H73" s="114">
        <f>'3. FN PO PARTNERJIH '!G59</f>
        <v>0</v>
      </c>
      <c r="I73" s="114">
        <f>'3. FN PO PARTNERJIH '!H59</f>
        <v>0</v>
      </c>
      <c r="J73" s="114">
        <f>'3. FN PO PARTNERJIH '!I59</f>
        <v>0</v>
      </c>
      <c r="K73" s="114">
        <f>'3. FN PO PARTNERJIH '!J59</f>
        <v>0</v>
      </c>
      <c r="L73" s="62">
        <f t="shared" si="126"/>
        <v>0</v>
      </c>
      <c r="M73" s="85"/>
      <c r="N73" s="73"/>
      <c r="O73" s="66" t="s">
        <v>79</v>
      </c>
      <c r="P73" s="114">
        <f>'8a. Pretekli potrjeni izdatki'!E47</f>
        <v>0</v>
      </c>
      <c r="Q73" s="114">
        <f>'8a. Pretekli potrjeni izdatki'!F47</f>
        <v>0</v>
      </c>
      <c r="R73" s="114">
        <f>'8a. Pretekli potrjeni izdatki'!G47</f>
        <v>0</v>
      </c>
      <c r="S73" s="114">
        <f>'8a. Pretekli potrjeni izdatki'!H47</f>
        <v>0</v>
      </c>
      <c r="T73" s="114">
        <f>'8a. Pretekli potrjeni izdatki'!I47</f>
        <v>0</v>
      </c>
      <c r="U73" s="114">
        <f>'8a. Pretekli potrjeni izdatki'!J47</f>
        <v>0</v>
      </c>
      <c r="V73" s="114">
        <f>'8a. Pretekli potrjeni izdatki'!K47</f>
        <v>0</v>
      </c>
      <c r="W73" s="62">
        <f t="shared" si="127"/>
        <v>0</v>
      </c>
      <c r="X73" s="75"/>
      <c r="Y73" s="73"/>
      <c r="Z73" s="139" t="str">
        <f>IF(COUNTIF('2. IZJAVA'!$P$45,"?*"),'2. IZJAVA'!$P$45,"")</f>
        <v/>
      </c>
      <c r="AA73" s="169" t="s">
        <v>79</v>
      </c>
      <c r="AB73" s="170">
        <f>SUMIFS('6. Seznam dokazil'!P:P,'6. Seznam dokazil'!C:C,AB66,'6. Seznam dokazil'!D:D,$AB$55,'6. Seznam dokazil'!E:E,AA73)</f>
        <v>0</v>
      </c>
      <c r="AC73" s="170">
        <f>SUMIFS('6. Seznam dokazil'!P:P,'6. Seznam dokazil'!C:C,'6a. Seznam dokazil '!AB66,'6. Seznam dokazil'!D:D,'6a. Seznam dokazil '!$AC$55,'6. Seznam dokazil'!E:E,'6a. Seznam dokazil '!AA73)</f>
        <v>0</v>
      </c>
      <c r="AD73" s="170">
        <f>SUMIFS('6. Seznam dokazil'!P:P,'6. Seznam dokazil'!C:C,'6a. Seznam dokazil '!AB66,'6. Seznam dokazil'!D:D,'6a. Seznam dokazil '!$AD$55,'6. Seznam dokazil'!E:E,'6a. Seznam dokazil '!AA73)</f>
        <v>0</v>
      </c>
      <c r="AE73" s="170">
        <f>SUMIFS('6. Seznam dokazil'!P:P,'6. Seznam dokazil'!C:C,'6a. Seznam dokazil '!AB66,'6. Seznam dokazil'!D:D,'6a. Seznam dokazil '!$AE$55,'6. Seznam dokazil'!E:E,'6a. Seznam dokazil '!AA73)</f>
        <v>0</v>
      </c>
      <c r="AF73" s="170">
        <f>SUMIFS('6. Seznam dokazil'!P:P,'6. Seznam dokazil'!C:C,'6a. Seznam dokazil '!AB66,'6. Seznam dokazil'!D:D,'6a. Seznam dokazil '!$AF$55,'6. Seznam dokazil'!E:E,'6a. Seznam dokazil '!AA73)</f>
        <v>0</v>
      </c>
      <c r="AG73" s="170">
        <f>IF($J$50=$AH$3,AL73,SUMIFS('6. Seznam dokazil'!P:P,'6. Seznam dokazil'!C:C,'6a. Seznam dokazil '!AB66,'6. Seznam dokazil'!D:D,'6a. Seznam dokazil '!$AG$55,'6. Seznam dokazil'!E:E,'6a. Seznam dokazil '!AA73))</f>
        <v>0</v>
      </c>
      <c r="AH73" s="170">
        <f>SUMIFS('6. Seznam dokazil'!P:P,'6. Seznam dokazil'!C:C,'6a. Seznam dokazil '!AB66,'6. Seznam dokazil'!D:D,'6a. Seznam dokazil '!$AH$55,'6. Seznam dokazil'!E:E,'6a. Seznam dokazil '!AA73)</f>
        <v>0</v>
      </c>
      <c r="AI73" s="171">
        <f t="shared" si="128"/>
        <v>0</v>
      </c>
      <c r="AJ73" s="171">
        <f t="shared" si="129"/>
        <v>0</v>
      </c>
      <c r="AK73" s="1054"/>
      <c r="AL73" s="170">
        <f>IFERROR((J73/J75)*AK75,0)</f>
        <v>0</v>
      </c>
      <c r="AM73" s="65"/>
      <c r="AN73" s="65"/>
      <c r="AO73" s="65"/>
      <c r="AP73" s="123"/>
      <c r="AQ73" s="124"/>
      <c r="AR73" s="66" t="s">
        <v>79</v>
      </c>
      <c r="AS73" s="114">
        <f>SUMIFS('6. Seznam dokazil'!O:O,'6. Seznam dokazil'!C:C,$AS$66,'6. Seznam dokazil'!D:D,$AS$55,'6. Seznam dokazil'!E:E,AR73)</f>
        <v>0</v>
      </c>
      <c r="AT73" s="114">
        <f>SUMIFS('6. Seznam dokazil'!O:O,'6. Seznam dokazil'!C:C,$AS$66,'6. Seznam dokazil'!D:D,$AT$55,'6. Seznam dokazil'!E:E,AR73)</f>
        <v>0</v>
      </c>
      <c r="AU73" s="114">
        <f>SUMIFS('6. Seznam dokazil'!O:O,'6. Seznam dokazil'!C:C,$AS$66,'6. Seznam dokazil'!D:D,$AU$55,'6. Seznam dokazil'!E:E,AR73)</f>
        <v>0</v>
      </c>
      <c r="AV73" s="114">
        <f>SUMIFS('6. Seznam dokazil'!O:O,'6. Seznam dokazil'!C:C,$AS$66,'6. Seznam dokazil'!D:D,$AV$55,'6. Seznam dokazil'!E:E,AR73)</f>
        <v>0</v>
      </c>
      <c r="AW73" s="114">
        <f>SUMIFS('6. Seznam dokazil'!O:O,'6. Seznam dokazil'!C:C,$AS$66,'6. Seznam dokazil'!D:D,$AW$55,'6. Seznam dokazil'!E:E,AR73)</f>
        <v>0</v>
      </c>
      <c r="AX73" s="114">
        <f>IF($J$50=$AH$3,BB73,SUMIFS('6. Seznam dokazil'!O:O,'6. Seznam dokazil'!C:C,$AS$66,'6. Seznam dokazil'!D:D,$AX$55,'6. Seznam dokazil'!E:E,AR73))</f>
        <v>0</v>
      </c>
      <c r="AY73" s="114">
        <f>SUMIFS('6. Seznam dokazil'!O:O,'6. Seznam dokazil'!C:C,$AS$66,'6. Seznam dokazil'!D:D,$AY$55,'6. Seznam dokazil'!E:E,AR73)</f>
        <v>0</v>
      </c>
      <c r="AZ73" s="62">
        <f t="shared" si="130"/>
        <v>0</v>
      </c>
      <c r="BA73" s="1051"/>
      <c r="BB73" s="173">
        <f>IFERROR((J73/J75)*BA75,0)</f>
        <v>0</v>
      </c>
      <c r="BC73" s="135"/>
      <c r="BD73" s="66" t="s">
        <v>79</v>
      </c>
      <c r="BE73" s="114">
        <f t="shared" si="131"/>
        <v>0</v>
      </c>
      <c r="BF73" s="114">
        <f t="shared" si="131"/>
        <v>0</v>
      </c>
      <c r="BG73" s="114">
        <f t="shared" si="131"/>
        <v>0</v>
      </c>
      <c r="BH73" s="114">
        <f t="shared" si="131"/>
        <v>0</v>
      </c>
      <c r="BI73" s="114">
        <f t="shared" si="131"/>
        <v>0</v>
      </c>
      <c r="BJ73" s="114">
        <f t="shared" si="131"/>
        <v>0</v>
      </c>
      <c r="BK73" s="114">
        <f t="shared" si="131"/>
        <v>0</v>
      </c>
      <c r="BL73" s="62">
        <f t="shared" si="132"/>
        <v>0</v>
      </c>
      <c r="BM73" s="62">
        <f t="shared" si="133"/>
        <v>0</v>
      </c>
      <c r="BN73" s="80"/>
      <c r="BO73" s="137"/>
      <c r="BP73" s="66" t="s">
        <v>79</v>
      </c>
      <c r="BQ73" s="114">
        <f t="shared" si="134"/>
        <v>0</v>
      </c>
      <c r="BR73" s="114">
        <f t="shared" si="134"/>
        <v>0</v>
      </c>
      <c r="BS73" s="114">
        <f t="shared" si="134"/>
        <v>0</v>
      </c>
      <c r="BT73" s="114">
        <f t="shared" si="134"/>
        <v>0</v>
      </c>
      <c r="BU73" s="114">
        <f t="shared" si="134"/>
        <v>0</v>
      </c>
      <c r="BV73" s="114">
        <f t="shared" si="134"/>
        <v>0</v>
      </c>
      <c r="BW73" s="114">
        <f t="shared" si="134"/>
        <v>0</v>
      </c>
      <c r="BX73" s="62">
        <f t="shared" si="135"/>
        <v>0</v>
      </c>
      <c r="BY73" s="134"/>
      <c r="BZ73" s="119"/>
      <c r="CA73" s="119"/>
      <c r="CB73" s="119"/>
    </row>
    <row r="74" spans="2:80" ht="15" x14ac:dyDescent="0.2">
      <c r="B74" s="1104"/>
      <c r="D74" s="66" t="s">
        <v>100</v>
      </c>
      <c r="E74" s="114">
        <f>'3. FN PO PARTNERJIH '!D60</f>
        <v>0</v>
      </c>
      <c r="F74" s="114">
        <f>'3. FN PO PARTNERJIH '!E60</f>
        <v>0</v>
      </c>
      <c r="G74" s="114">
        <f>'3. FN PO PARTNERJIH '!F60</f>
        <v>0</v>
      </c>
      <c r="H74" s="114">
        <f>'3. FN PO PARTNERJIH '!G60</f>
        <v>0</v>
      </c>
      <c r="I74" s="114">
        <f>'3. FN PO PARTNERJIH '!H60</f>
        <v>0</v>
      </c>
      <c r="J74" s="114">
        <f>'3. FN PO PARTNERJIH '!I60</f>
        <v>0</v>
      </c>
      <c r="K74" s="114">
        <f>'3. FN PO PARTNERJIH '!J60</f>
        <v>0</v>
      </c>
      <c r="L74" s="62">
        <f t="shared" si="126"/>
        <v>0</v>
      </c>
      <c r="M74" s="85"/>
      <c r="N74" s="73"/>
      <c r="O74" s="66" t="s">
        <v>100</v>
      </c>
      <c r="P74" s="114">
        <f>'8a. Pretekli potrjeni izdatki'!E48</f>
        <v>0</v>
      </c>
      <c r="Q74" s="114">
        <f>'8a. Pretekli potrjeni izdatki'!F48</f>
        <v>0</v>
      </c>
      <c r="R74" s="114">
        <f>'8a. Pretekli potrjeni izdatki'!G48</f>
        <v>0</v>
      </c>
      <c r="S74" s="114">
        <f>'8a. Pretekli potrjeni izdatki'!H48</f>
        <v>0</v>
      </c>
      <c r="T74" s="114">
        <f>'8a. Pretekli potrjeni izdatki'!I48</f>
        <v>0</v>
      </c>
      <c r="U74" s="114">
        <f>'8a. Pretekli potrjeni izdatki'!J48</f>
        <v>0</v>
      </c>
      <c r="V74" s="114">
        <f>'8a. Pretekli potrjeni izdatki'!K48</f>
        <v>0</v>
      </c>
      <c r="W74" s="62">
        <f t="shared" si="127"/>
        <v>0</v>
      </c>
      <c r="X74" s="75"/>
      <c r="Y74" s="73"/>
      <c r="Z74" s="139" t="str">
        <f>IF(COUNTIF('2. IZJAVA'!$P$45,"?*"),'2. IZJAVA'!$P$45,"")</f>
        <v/>
      </c>
      <c r="AA74" s="169" t="s">
        <v>100</v>
      </c>
      <c r="AB74" s="170">
        <f>SUMIFS('6. Seznam dokazil'!P:P,'6. Seznam dokazil'!C:C,AB66,'6. Seznam dokazil'!D:D,$AB$55,'6. Seznam dokazil'!E:E,AA74)</f>
        <v>0</v>
      </c>
      <c r="AC74" s="170">
        <f>SUMIFS('6. Seznam dokazil'!P:P,'6. Seznam dokazil'!C:C,'6a. Seznam dokazil '!AB66,'6. Seznam dokazil'!D:D,'6a. Seznam dokazil '!$AC$55,'6. Seznam dokazil'!E:E,'6a. Seznam dokazil '!AA74)</f>
        <v>0</v>
      </c>
      <c r="AD74" s="170">
        <f>SUMIFS('6. Seznam dokazil'!P:P,'6. Seznam dokazil'!C:C,'6a. Seznam dokazil '!AB66,'6. Seznam dokazil'!D:D,'6a. Seznam dokazil '!$AD$55,'6. Seznam dokazil'!E:E,'6a. Seznam dokazil '!AA74)</f>
        <v>0</v>
      </c>
      <c r="AE74" s="170">
        <f>SUMIFS('6. Seznam dokazil'!P:P,'6. Seznam dokazil'!C:C,'6a. Seznam dokazil '!AB66,'6. Seznam dokazil'!D:D,'6a. Seznam dokazil '!$AE$55,'6. Seznam dokazil'!E:E,'6a. Seznam dokazil '!AA74)</f>
        <v>0</v>
      </c>
      <c r="AF74" s="170">
        <f>SUMIFS('6. Seznam dokazil'!P:P,'6. Seznam dokazil'!C:C,'6a. Seznam dokazil '!AB66,'6. Seznam dokazil'!D:D,'6a. Seznam dokazil '!$AF$55,'6. Seznam dokazil'!E:E,'6a. Seznam dokazil '!AA74)</f>
        <v>0</v>
      </c>
      <c r="AG74" s="170">
        <f>IF($J$50=$AH$3,AL74,SUMIFS('6. Seznam dokazil'!P:P,'6. Seznam dokazil'!C:C,'6a. Seznam dokazil '!AB66,'6. Seznam dokazil'!D:D,'6a. Seznam dokazil '!$AG$55,'6. Seznam dokazil'!E:E,'6a. Seznam dokazil '!AA74))</f>
        <v>0</v>
      </c>
      <c r="AH74" s="170">
        <f>SUMIFS('6. Seznam dokazil'!P:P,'6. Seznam dokazil'!C:C,'6a. Seznam dokazil '!AB66,'6. Seznam dokazil'!D:D,'6a. Seznam dokazil '!$AH$55,'6. Seznam dokazil'!E:E,'6a. Seznam dokazil '!AA74)</f>
        <v>0</v>
      </c>
      <c r="AI74" s="171">
        <f t="shared" si="128"/>
        <v>0</v>
      </c>
      <c r="AJ74" s="171">
        <f t="shared" si="129"/>
        <v>0</v>
      </c>
      <c r="AK74" s="1055"/>
      <c r="AL74" s="170">
        <f>IFERROR((J74/J75)*AK75,0)</f>
        <v>0</v>
      </c>
      <c r="AM74" s="65"/>
      <c r="AN74" s="65"/>
      <c r="AO74" s="65"/>
      <c r="AP74" s="123"/>
      <c r="AQ74" s="124"/>
      <c r="AR74" s="66" t="s">
        <v>100</v>
      </c>
      <c r="AS74" s="114">
        <f>SUMIFS('6. Seznam dokazil'!O:O,'6. Seznam dokazil'!C:C,$AS$66,'6. Seznam dokazil'!D:D,$AS$55,'6. Seznam dokazil'!E:E,AR74)</f>
        <v>0</v>
      </c>
      <c r="AT74" s="114">
        <f>SUMIFS('6. Seznam dokazil'!O:O,'6. Seznam dokazil'!C:C,$AS$66,'6. Seznam dokazil'!D:D,$AT$55,'6. Seznam dokazil'!E:E,AR74)</f>
        <v>0</v>
      </c>
      <c r="AU74" s="114">
        <f>SUMIFS('6. Seznam dokazil'!O:O,'6. Seznam dokazil'!C:C,$AS$66,'6. Seznam dokazil'!D:D,$AU$55,'6. Seznam dokazil'!E:E,AR74)</f>
        <v>0</v>
      </c>
      <c r="AV74" s="114">
        <f>SUMIFS('6. Seznam dokazil'!O:O,'6. Seznam dokazil'!C:C,$AS$66,'6. Seznam dokazil'!D:D,$AV$55,'6. Seznam dokazil'!E:E,AR74)</f>
        <v>0</v>
      </c>
      <c r="AW74" s="114">
        <f>SUMIFS('6. Seznam dokazil'!O:O,'6. Seznam dokazil'!C:C,$AS$66,'6. Seznam dokazil'!D:D,$AW$55,'6. Seznam dokazil'!E:E,AR74)</f>
        <v>0</v>
      </c>
      <c r="AX74" s="114">
        <f>IF($J$50=$AH$3,BB74,SUMIFS('6. Seznam dokazil'!O:O,'6. Seznam dokazil'!C:C,$AS$66,'6. Seznam dokazil'!D:D,$AX$55,'6. Seznam dokazil'!E:E,AR74))</f>
        <v>0</v>
      </c>
      <c r="AY74" s="114">
        <f>SUMIFS('6. Seznam dokazil'!O:O,'6. Seznam dokazil'!C:C,$AS$66,'6. Seznam dokazil'!D:D,$AY$55,'6. Seznam dokazil'!E:E,AR74)</f>
        <v>0</v>
      </c>
      <c r="AZ74" s="62">
        <f t="shared" si="130"/>
        <v>0</v>
      </c>
      <c r="BA74" s="1052"/>
      <c r="BB74" s="173">
        <f>IFERROR((J74/J75)*BA75,0)</f>
        <v>0</v>
      </c>
      <c r="BC74" s="135"/>
      <c r="BD74" s="66" t="s">
        <v>100</v>
      </c>
      <c r="BE74" s="114">
        <f t="shared" si="131"/>
        <v>0</v>
      </c>
      <c r="BF74" s="114">
        <f t="shared" si="131"/>
        <v>0</v>
      </c>
      <c r="BG74" s="114">
        <f t="shared" si="131"/>
        <v>0</v>
      </c>
      <c r="BH74" s="114">
        <f t="shared" si="131"/>
        <v>0</v>
      </c>
      <c r="BI74" s="114">
        <f t="shared" si="131"/>
        <v>0</v>
      </c>
      <c r="BJ74" s="114">
        <f t="shared" si="131"/>
        <v>0</v>
      </c>
      <c r="BK74" s="114">
        <f t="shared" si="131"/>
        <v>0</v>
      </c>
      <c r="BL74" s="62">
        <f t="shared" si="132"/>
        <v>0</v>
      </c>
      <c r="BM74" s="62">
        <f t="shared" si="133"/>
        <v>0</v>
      </c>
      <c r="BN74" s="80"/>
      <c r="BO74" s="137"/>
      <c r="BP74" s="66" t="s">
        <v>100</v>
      </c>
      <c r="BQ74" s="114">
        <f t="shared" si="134"/>
        <v>0</v>
      </c>
      <c r="BR74" s="114">
        <f t="shared" si="134"/>
        <v>0</v>
      </c>
      <c r="BS74" s="114">
        <f t="shared" si="134"/>
        <v>0</v>
      </c>
      <c r="BT74" s="114">
        <f t="shared" si="134"/>
        <v>0</v>
      </c>
      <c r="BU74" s="114">
        <f t="shared" si="134"/>
        <v>0</v>
      </c>
      <c r="BV74" s="114">
        <f t="shared" si="134"/>
        <v>0</v>
      </c>
      <c r="BW74" s="114">
        <f t="shared" si="134"/>
        <v>0</v>
      </c>
      <c r="BX74" s="62">
        <f t="shared" si="135"/>
        <v>0</v>
      </c>
      <c r="BY74" s="134"/>
      <c r="BZ74" s="119"/>
      <c r="CA74" s="119"/>
      <c r="CB74" s="119"/>
    </row>
    <row r="75" spans="2:80" ht="45.75" thickBot="1" x14ac:dyDescent="0.25">
      <c r="B75" s="1105"/>
      <c r="D75" s="66" t="str">
        <f>"ODOBRENA SREDSTVA"&amp;" "&amp;E66</f>
        <v>ODOBRENA SREDSTVA PARTNER 1</v>
      </c>
      <c r="E75" s="67">
        <f t="shared" ref="E75:L75" si="136">SUM(E69:E74)</f>
        <v>0</v>
      </c>
      <c r="F75" s="67">
        <f t="shared" si="136"/>
        <v>0</v>
      </c>
      <c r="G75" s="67">
        <f t="shared" si="136"/>
        <v>0</v>
      </c>
      <c r="H75" s="67">
        <f t="shared" si="136"/>
        <v>0</v>
      </c>
      <c r="I75" s="67">
        <f t="shared" si="136"/>
        <v>0</v>
      </c>
      <c r="J75" s="67">
        <f t="shared" si="136"/>
        <v>0</v>
      </c>
      <c r="K75" s="67">
        <f t="shared" si="136"/>
        <v>0</v>
      </c>
      <c r="L75" s="67">
        <f t="shared" si="136"/>
        <v>0</v>
      </c>
      <c r="M75" s="85"/>
      <c r="N75" s="73"/>
      <c r="O75" s="66" t="str">
        <f>"PPI"&amp;" "&amp;P66</f>
        <v>PPI 0</v>
      </c>
      <c r="P75" s="67">
        <f t="shared" ref="P75:W75" si="137">SUM(P69:P74)</f>
        <v>0</v>
      </c>
      <c r="Q75" s="67">
        <f t="shared" si="137"/>
        <v>0</v>
      </c>
      <c r="R75" s="67">
        <f t="shared" si="137"/>
        <v>0</v>
      </c>
      <c r="S75" s="67">
        <f t="shared" si="137"/>
        <v>0</v>
      </c>
      <c r="T75" s="67">
        <f t="shared" si="137"/>
        <v>0</v>
      </c>
      <c r="U75" s="67">
        <f t="shared" si="137"/>
        <v>0</v>
      </c>
      <c r="V75" s="67">
        <f t="shared" si="137"/>
        <v>0</v>
      </c>
      <c r="W75" s="67">
        <f t="shared" si="137"/>
        <v>0</v>
      </c>
      <c r="X75" s="75"/>
      <c r="Y75" s="73"/>
      <c r="Z75" s="139"/>
      <c r="AA75" s="169" t="str">
        <f>$AA$47&amp;" "&amp;AB66</f>
        <v>POTRJENI (PO KONTROLI) PARTNER 1</v>
      </c>
      <c r="AB75" s="182">
        <f t="shared" ref="AB75:AF75" si="138">SUM(AB69:AB74)</f>
        <v>0</v>
      </c>
      <c r="AC75" s="182">
        <f t="shared" si="138"/>
        <v>0</v>
      </c>
      <c r="AD75" s="182">
        <f t="shared" si="138"/>
        <v>0</v>
      </c>
      <c r="AE75" s="182">
        <f t="shared" si="138"/>
        <v>0</v>
      </c>
      <c r="AF75" s="182">
        <f t="shared" si="138"/>
        <v>0</v>
      </c>
      <c r="AG75" s="182">
        <f>SUM(AG69:AG74)</f>
        <v>0</v>
      </c>
      <c r="AH75" s="182">
        <f>SUM(AH69:AH74)</f>
        <v>0</v>
      </c>
      <c r="AI75" s="182">
        <f>SUM(AI69:AI74)</f>
        <v>0</v>
      </c>
      <c r="AJ75" s="182">
        <f>+AH75+AI75</f>
        <v>0</v>
      </c>
      <c r="AK75" s="182" t="b">
        <f>IF($J$50=$AH$3,IF(((AB75*AG67)+U75)&lt;=J75,(AB75*AG67),J75-U75))</f>
        <v>0</v>
      </c>
      <c r="AL75" s="182">
        <f>+AL74+AL73+AL72+AL71+AL70+AL69</f>
        <v>0</v>
      </c>
      <c r="AM75" s="65"/>
      <c r="AN75" s="65"/>
      <c r="AO75" s="65"/>
      <c r="AP75" s="123"/>
      <c r="AQ75" s="124"/>
      <c r="AR75" s="66" t="str">
        <f>$AA$47&amp;" "&amp;AS66</f>
        <v>POTRJENI (PO KONTROLI) PARTNER 1</v>
      </c>
      <c r="AS75" s="67">
        <f t="shared" ref="AS75:AZ75" si="139">SUM(AS69:AS74)</f>
        <v>0</v>
      </c>
      <c r="AT75" s="67">
        <f t="shared" si="139"/>
        <v>0</v>
      </c>
      <c r="AU75" s="67">
        <f t="shared" si="139"/>
        <v>0</v>
      </c>
      <c r="AV75" s="67">
        <f t="shared" si="139"/>
        <v>0</v>
      </c>
      <c r="AW75" s="67">
        <f t="shared" si="139"/>
        <v>0</v>
      </c>
      <c r="AX75" s="67">
        <f t="shared" si="139"/>
        <v>0</v>
      </c>
      <c r="AY75" s="67">
        <f t="shared" si="139"/>
        <v>0</v>
      </c>
      <c r="AZ75" s="67">
        <f t="shared" si="139"/>
        <v>0</v>
      </c>
      <c r="BA75" s="183" t="b">
        <f>IF($J$50=$AH$3,IF(((AS75*AG67)+U75)&lt;=J75,(AS75*AG67),J75-U75))</f>
        <v>0</v>
      </c>
      <c r="BB75" s="183">
        <f>+BB74+BB73+BB72+BB71+BB70+BB69</f>
        <v>0</v>
      </c>
      <c r="BC75" s="135"/>
      <c r="BD75" s="66" t="str">
        <f>$AA$47&amp;" "&amp;BE66</f>
        <v>POTRJENI (PO KONTROLI) 0</v>
      </c>
      <c r="BE75" s="67">
        <f t="shared" ref="BE75:BK75" si="140">SUM(BE69:BE74)</f>
        <v>0</v>
      </c>
      <c r="BF75" s="67">
        <f t="shared" si="140"/>
        <v>0</v>
      </c>
      <c r="BG75" s="67">
        <f t="shared" si="140"/>
        <v>0</v>
      </c>
      <c r="BH75" s="67">
        <f t="shared" si="140"/>
        <v>0</v>
      </c>
      <c r="BI75" s="67">
        <f t="shared" si="140"/>
        <v>0</v>
      </c>
      <c r="BJ75" s="67">
        <f t="shared" si="140"/>
        <v>0</v>
      </c>
      <c r="BK75" s="67">
        <f t="shared" si="140"/>
        <v>0</v>
      </c>
      <c r="BL75" s="67">
        <f>SUM(BL69:BL74)</f>
        <v>0</v>
      </c>
      <c r="BM75" s="67">
        <f>+BK75+BL75</f>
        <v>0</v>
      </c>
      <c r="BN75" s="80"/>
      <c r="BO75" s="137"/>
      <c r="BP75" s="66" t="str">
        <f>$BP$50&amp;" "&amp;BQ66</f>
        <v>PREOSTALA SREDSTVA PARTNER 1</v>
      </c>
      <c r="BQ75" s="67">
        <f>SUM(BQ69:BQ74)</f>
        <v>0</v>
      </c>
      <c r="BR75" s="67">
        <f t="shared" ref="BR75:BX75" si="141">SUM(BR69:BR74)</f>
        <v>0</v>
      </c>
      <c r="BS75" s="67">
        <f t="shared" si="141"/>
        <v>0</v>
      </c>
      <c r="BT75" s="67">
        <f t="shared" si="141"/>
        <v>0</v>
      </c>
      <c r="BU75" s="67">
        <f t="shared" si="141"/>
        <v>0</v>
      </c>
      <c r="BV75" s="67">
        <f t="shared" si="141"/>
        <v>0</v>
      </c>
      <c r="BW75" s="67">
        <f t="shared" si="141"/>
        <v>0</v>
      </c>
      <c r="BX75" s="67">
        <f t="shared" si="141"/>
        <v>0</v>
      </c>
      <c r="BY75" s="134"/>
      <c r="BZ75" s="119"/>
      <c r="CA75" s="119"/>
      <c r="CB75" s="119"/>
    </row>
    <row r="76" spans="2:80" x14ac:dyDescent="0.35">
      <c r="D76" s="187"/>
      <c r="E76" s="187"/>
      <c r="F76" s="187"/>
      <c r="G76" s="187"/>
      <c r="H76" s="187"/>
      <c r="I76" s="187"/>
      <c r="J76" s="187"/>
      <c r="K76" s="187"/>
      <c r="L76" s="187"/>
      <c r="M76" s="85"/>
      <c r="N76" s="73"/>
      <c r="O76" s="118"/>
      <c r="P76" s="118"/>
      <c r="Q76" s="118"/>
      <c r="R76" s="118"/>
      <c r="S76" s="118"/>
      <c r="T76" s="118"/>
      <c r="U76" s="118"/>
      <c r="V76" s="118"/>
      <c r="W76" s="118"/>
      <c r="X76" s="118"/>
      <c r="Y76" s="73"/>
      <c r="Z76" s="139"/>
      <c r="AA76" s="122"/>
      <c r="AB76" s="122"/>
      <c r="AC76" s="122"/>
      <c r="AD76" s="122"/>
      <c r="AE76" s="122"/>
      <c r="AF76" s="122"/>
      <c r="AG76" s="295" t="str">
        <f>IFERROR(IF(METODAADMIN=PAVŠAL,IF(AG75&gt;(ROUNDUP(AB75*AG67,2)),PREKORAČITEV,""),""),"")</f>
        <v/>
      </c>
      <c r="AH76" s="122"/>
      <c r="AI76" s="122"/>
      <c r="AJ76" s="122"/>
      <c r="AK76" s="122"/>
      <c r="AL76" s="122"/>
      <c r="AM76" s="122"/>
      <c r="AN76" s="122"/>
      <c r="AO76" s="122"/>
      <c r="AP76" s="123"/>
      <c r="AQ76" s="124"/>
      <c r="AR76" s="126"/>
      <c r="AS76" s="126"/>
      <c r="AT76" s="126"/>
      <c r="AU76" s="126"/>
      <c r="AV76" s="126"/>
      <c r="AW76" s="126"/>
      <c r="AX76" s="126"/>
      <c r="AY76" s="126"/>
      <c r="AZ76" s="126"/>
      <c r="BA76" s="126"/>
      <c r="BB76" s="127"/>
      <c r="BC76" s="135"/>
      <c r="BD76" s="130"/>
      <c r="BE76" s="130"/>
      <c r="BF76" s="130"/>
      <c r="BG76" s="130"/>
      <c r="BH76" s="130"/>
      <c r="BI76" s="130"/>
      <c r="BJ76" s="130"/>
      <c r="BK76" s="130"/>
      <c r="BL76" s="130"/>
      <c r="BM76" s="130"/>
      <c r="BN76" s="130"/>
      <c r="BO76" s="137"/>
      <c r="BP76" s="133"/>
      <c r="BQ76" s="534" t="str">
        <f>IF(BQ75&lt;0,"PREKORAČITEV POSTAVKE!!!","")</f>
        <v/>
      </c>
      <c r="BR76" s="534" t="str">
        <f t="shared" ref="BR76" si="142">IF(BR75&lt;0,"PREKORAČITEV POSTAVKE!!!","")</f>
        <v/>
      </c>
      <c r="BS76" s="534" t="str">
        <f t="shared" ref="BS76" si="143">IF(BS75&lt;0,"PREKORAČITEV POSTAVKE!!!","")</f>
        <v/>
      </c>
      <c r="BT76" s="534" t="str">
        <f t="shared" ref="BT76" si="144">IF(BT75&lt;0,"PREKORAČITEV POSTAVKE!!!","")</f>
        <v/>
      </c>
      <c r="BU76" s="534" t="str">
        <f t="shared" ref="BU76" si="145">IF(BU75&lt;0,"PREKORAČITEV POSTAVKE!!!","")</f>
        <v/>
      </c>
      <c r="BV76" s="534" t="str">
        <f t="shared" ref="BV76" si="146">IF(BV75&lt;0,"PREKORAČITEV POSTAVKE!!!","")</f>
        <v/>
      </c>
      <c r="BW76" s="534" t="str">
        <f t="shared" ref="BW76" si="147">IF(BW75&lt;0,"PREKORAČITEV POSTAVKE!!!","")</f>
        <v/>
      </c>
      <c r="BX76" s="534" t="str">
        <f>IF(BX75&lt;0,"PREKORAČITEV!!!","")</f>
        <v/>
      </c>
      <c r="BY76" s="134"/>
      <c r="BZ76" s="119"/>
      <c r="CA76" s="119"/>
      <c r="CB76" s="119"/>
    </row>
    <row r="77" spans="2:80" ht="26.25" thickBot="1" x14ac:dyDescent="0.4">
      <c r="D77" s="187"/>
      <c r="E77" s="188"/>
      <c r="F77" s="187"/>
      <c r="G77" s="187"/>
      <c r="H77" s="187"/>
      <c r="I77" s="187"/>
      <c r="J77" s="187"/>
      <c r="K77" s="187"/>
      <c r="L77" s="187"/>
      <c r="M77" s="85"/>
      <c r="N77" s="73"/>
      <c r="O77" s="118"/>
      <c r="P77" s="118"/>
      <c r="Q77" s="118"/>
      <c r="R77" s="118"/>
      <c r="S77" s="118"/>
      <c r="T77" s="118"/>
      <c r="U77" s="118"/>
      <c r="V77" s="118"/>
      <c r="W77" s="118"/>
      <c r="X77" s="118"/>
      <c r="Y77" s="73"/>
      <c r="Z77" s="139"/>
      <c r="AA77" s="334" t="s">
        <v>162</v>
      </c>
      <c r="AB77" s="335">
        <f>SUM(AB75:AG75)</f>
        <v>0</v>
      </c>
      <c r="AC77" s="122"/>
      <c r="AD77" s="122"/>
      <c r="AE77" s="122"/>
      <c r="AF77" s="317" t="str">
        <f>IF(AG76=$AH$7,$AH$8,"")</f>
        <v/>
      </c>
      <c r="AG77" s="327" t="str">
        <f>IF(AG76=$AH$7,AB75*AG67,"")</f>
        <v/>
      </c>
      <c r="AH77" s="122"/>
      <c r="AI77" s="122"/>
      <c r="AJ77" s="122"/>
      <c r="AK77" s="122"/>
      <c r="AL77" s="122"/>
      <c r="AM77" s="122"/>
      <c r="AN77" s="122"/>
      <c r="AO77" s="122"/>
      <c r="AP77" s="123"/>
      <c r="AQ77" s="124"/>
      <c r="AR77" s="126"/>
      <c r="AS77" s="141"/>
      <c r="AT77" s="126"/>
      <c r="AU77" s="126"/>
      <c r="AV77" s="126"/>
      <c r="AW77" s="126"/>
      <c r="AX77" s="126"/>
      <c r="AY77" s="126"/>
      <c r="AZ77" s="126"/>
      <c r="BA77" s="126"/>
      <c r="BB77" s="127"/>
      <c r="BC77" s="135"/>
      <c r="BD77" s="130"/>
      <c r="BE77" s="142"/>
      <c r="BF77" s="130"/>
      <c r="BG77" s="130"/>
      <c r="BH77" s="130"/>
      <c r="BI77" s="130"/>
      <c r="BJ77" s="130"/>
      <c r="BK77" s="130"/>
      <c r="BL77" s="130"/>
      <c r="BM77" s="130"/>
      <c r="BN77" s="130"/>
      <c r="BO77" s="137"/>
      <c r="BP77" s="133"/>
      <c r="BQ77" s="144"/>
      <c r="BR77" s="133"/>
      <c r="BS77" s="133"/>
      <c r="BT77" s="133"/>
      <c r="BU77" s="133"/>
      <c r="BV77" s="133"/>
      <c r="BW77" s="133"/>
      <c r="BX77" s="133"/>
      <c r="BY77" s="134"/>
      <c r="BZ77" s="119"/>
      <c r="CA77" s="119"/>
      <c r="CB77" s="119"/>
    </row>
    <row r="78" spans="2:80" ht="26.25" thickTop="1" x14ac:dyDescent="0.35">
      <c r="D78" s="187"/>
      <c r="E78" s="188" t="str">
        <f>+B80</f>
        <v>PARTNER 2</v>
      </c>
      <c r="F78" s="187"/>
      <c r="G78" s="187"/>
      <c r="H78" s="187"/>
      <c r="I78" s="187"/>
      <c r="J78" s="187"/>
      <c r="K78" s="187"/>
      <c r="L78" s="187"/>
      <c r="M78" s="85"/>
      <c r="N78" s="73"/>
      <c r="O78" s="311" t="s">
        <v>218</v>
      </c>
      <c r="P78" s="311">
        <f>$AB$5</f>
        <v>0</v>
      </c>
      <c r="Q78" s="118"/>
      <c r="R78" s="118"/>
      <c r="S78" s="118"/>
      <c r="T78" s="118"/>
      <c r="U78" s="118"/>
      <c r="V78" s="118"/>
      <c r="W78" s="118"/>
      <c r="X78" s="118"/>
      <c r="Y78" s="73"/>
      <c r="Z78" s="139"/>
      <c r="AA78" s="122"/>
      <c r="AB78" s="309" t="str">
        <f>+B80</f>
        <v>PARTNER 2</v>
      </c>
      <c r="AC78" s="122"/>
      <c r="AD78" s="122"/>
      <c r="AE78" s="122"/>
      <c r="AF78" s="318" t="str">
        <f>IF(AG76=$AH$7,$AH$9,"")</f>
        <v/>
      </c>
      <c r="AG78" s="327" t="str">
        <f>IFERROR(ROUNDUP(IF(AG76=$AH$7,(AG75-AB75*AG67),""),2),"")</f>
        <v/>
      </c>
      <c r="AH78" s="122"/>
      <c r="AI78" s="122"/>
      <c r="AJ78" s="122"/>
      <c r="AK78" s="122"/>
      <c r="AL78" s="122"/>
      <c r="AM78" s="122"/>
      <c r="AN78" s="122"/>
      <c r="AO78" s="122"/>
      <c r="AP78" s="123"/>
      <c r="AQ78" s="124"/>
      <c r="AR78" s="126"/>
      <c r="AS78" s="308" t="str">
        <f>+B80</f>
        <v>PARTNER 2</v>
      </c>
      <c r="AT78" s="126"/>
      <c r="AU78" s="126"/>
      <c r="AV78" s="126"/>
      <c r="AW78" s="126"/>
      <c r="AX78" s="126"/>
      <c r="AY78" s="126"/>
      <c r="AZ78" s="126"/>
      <c r="BA78" s="126"/>
      <c r="BB78" s="127"/>
      <c r="BC78" s="135"/>
      <c r="BD78" s="130"/>
      <c r="BE78" s="307">
        <f>$AB$5</f>
        <v>0</v>
      </c>
      <c r="BF78" s="130"/>
      <c r="BG78" s="130"/>
      <c r="BH78" s="130"/>
      <c r="BI78" s="130"/>
      <c r="BJ78" s="130"/>
      <c r="BK78" s="130"/>
      <c r="BL78" s="130"/>
      <c r="BM78" s="130"/>
      <c r="BN78" s="130"/>
      <c r="BO78" s="137"/>
      <c r="BP78" s="133"/>
      <c r="BQ78" s="547" t="str">
        <f>+B80</f>
        <v>PARTNER 2</v>
      </c>
      <c r="BR78" s="133"/>
      <c r="BS78" s="133"/>
      <c r="BT78" s="133"/>
      <c r="BU78" s="133"/>
      <c r="BV78" s="133"/>
      <c r="BW78" s="133"/>
      <c r="BX78" s="133"/>
      <c r="BY78" s="134"/>
      <c r="BZ78" s="119"/>
      <c r="CA78" s="119"/>
      <c r="CB78" s="119"/>
    </row>
    <row r="79" spans="2:80" ht="26.25" thickBot="1" x14ac:dyDescent="0.4">
      <c r="D79" s="187"/>
      <c r="E79" s="187"/>
      <c r="F79" s="187"/>
      <c r="G79" s="187"/>
      <c r="H79" s="187"/>
      <c r="I79" s="187"/>
      <c r="J79" s="313" t="str">
        <f>IF($J$50=$AH$3,'2. IZJAVA'!W46,"")</f>
        <v/>
      </c>
      <c r="K79" s="187"/>
      <c r="L79" s="187"/>
      <c r="M79" s="85"/>
      <c r="N79" s="73"/>
      <c r="O79" s="118"/>
      <c r="P79" s="118"/>
      <c r="Q79" s="118"/>
      <c r="R79" s="118"/>
      <c r="S79" s="118"/>
      <c r="T79" s="118"/>
      <c r="U79" s="118"/>
      <c r="V79" s="118"/>
      <c r="W79" s="118"/>
      <c r="X79" s="118"/>
      <c r="Y79" s="73"/>
      <c r="Z79" s="139"/>
      <c r="AA79" s="122"/>
      <c r="AB79" s="122"/>
      <c r="AC79" s="122"/>
      <c r="AD79" s="122"/>
      <c r="AE79" s="122"/>
      <c r="AF79" s="122"/>
      <c r="AG79" s="325" t="str">
        <f>IFERROR(J79,"")</f>
        <v/>
      </c>
      <c r="AH79" s="122"/>
      <c r="AI79" s="122"/>
      <c r="AJ79" s="122"/>
      <c r="AK79" s="122"/>
      <c r="AL79" s="122"/>
      <c r="AM79" s="122"/>
      <c r="AN79" s="122"/>
      <c r="AO79" s="122"/>
      <c r="AP79" s="123"/>
      <c r="AQ79" s="124"/>
      <c r="AR79" s="126"/>
      <c r="AS79" s="126"/>
      <c r="AT79" s="126"/>
      <c r="AU79" s="126"/>
      <c r="AV79" s="126"/>
      <c r="AW79" s="126"/>
      <c r="AX79" s="126"/>
      <c r="AY79" s="126"/>
      <c r="AZ79" s="126"/>
      <c r="BA79" s="126"/>
      <c r="BB79" s="127"/>
      <c r="BC79" s="135"/>
      <c r="BD79" s="130"/>
      <c r="BE79" s="130"/>
      <c r="BF79" s="130"/>
      <c r="BG79" s="130"/>
      <c r="BH79" s="130"/>
      <c r="BI79" s="130"/>
      <c r="BJ79" s="130"/>
      <c r="BK79" s="130"/>
      <c r="BL79" s="130"/>
      <c r="BM79" s="130"/>
      <c r="BN79" s="130"/>
      <c r="BO79" s="137"/>
      <c r="BP79" s="133"/>
      <c r="BQ79" s="133"/>
      <c r="BR79" s="133"/>
      <c r="BS79" s="133"/>
      <c r="BT79" s="133"/>
      <c r="BU79" s="133"/>
      <c r="BV79" s="133"/>
      <c r="BW79" s="133"/>
      <c r="BX79" s="133"/>
      <c r="BY79" s="134"/>
      <c r="BZ79" s="119"/>
      <c r="CA79" s="119"/>
      <c r="CB79" s="119"/>
    </row>
    <row r="80" spans="2:80" ht="45" x14ac:dyDescent="0.2">
      <c r="B80" s="1103" t="str">
        <f>IF(COUNTIF('2. IZJAVA'!E46,"?*"),'2. IZJAVA'!E46,"PARTNER 2")</f>
        <v>PARTNER 2</v>
      </c>
      <c r="D80" s="55" t="s">
        <v>31</v>
      </c>
      <c r="E80" s="570" t="str">
        <f>$AE$3</f>
        <v>Stroški osebja</v>
      </c>
      <c r="F80" s="570" t="str">
        <f>$AE$4</f>
        <v>Stroški zunanjih izvajalcev</v>
      </c>
      <c r="G80" s="570" t="str">
        <f>$AE$5</f>
        <v>Oprema</v>
      </c>
      <c r="H80" s="570" t="str">
        <f>$AE$6</f>
        <v>Gradnja in nakup nepr.</v>
      </c>
      <c r="I80" s="570" t="str">
        <f>$AE$7</f>
        <v>Nepos. admin. str.</v>
      </c>
      <c r="J80" s="570" t="s">
        <v>389</v>
      </c>
      <c r="K80" s="570" t="str">
        <f>$AE$9</f>
        <v/>
      </c>
      <c r="L80" s="570" t="s">
        <v>113</v>
      </c>
      <c r="M80" s="85"/>
      <c r="N80" s="73"/>
      <c r="O80" s="55" t="s">
        <v>31</v>
      </c>
      <c r="P80" s="570" t="str">
        <f>$AE$3</f>
        <v>Stroški osebja</v>
      </c>
      <c r="Q80" s="570" t="str">
        <f>$AE$4</f>
        <v>Stroški zunanjih izvajalcev</v>
      </c>
      <c r="R80" s="570" t="str">
        <f>$AE$5</f>
        <v>Oprema</v>
      </c>
      <c r="S80" s="570" t="str">
        <f>$AE$6</f>
        <v>Gradnja in nakup nepr.</v>
      </c>
      <c r="T80" s="570" t="str">
        <f>$AE$7</f>
        <v>Nepos. admin. str.</v>
      </c>
      <c r="U80" s="570" t="s">
        <v>389</v>
      </c>
      <c r="V80" s="570" t="str">
        <f>$AE$9</f>
        <v/>
      </c>
      <c r="W80" s="570" t="s">
        <v>113</v>
      </c>
      <c r="X80" s="149"/>
      <c r="Y80" s="73"/>
      <c r="Z80" s="139"/>
      <c r="AA80" s="151" t="s">
        <v>31</v>
      </c>
      <c r="AB80" s="152" t="str">
        <f>$AE$3</f>
        <v>Stroški osebja</v>
      </c>
      <c r="AC80" s="152" t="str">
        <f>$AE$4</f>
        <v>Stroški zunanjih izvajalcev</v>
      </c>
      <c r="AD80" s="152" t="str">
        <f>$AE$5</f>
        <v>Oprema</v>
      </c>
      <c r="AE80" s="152" t="str">
        <f>$AE$6</f>
        <v>Gradnja in nakup nepr.</v>
      </c>
      <c r="AF80" s="152" t="str">
        <f>$AE$7</f>
        <v>Nepos. admin. str.</v>
      </c>
      <c r="AG80" s="152" t="s">
        <v>389</v>
      </c>
      <c r="AH80" s="152" t="str">
        <f>$AE$9</f>
        <v/>
      </c>
      <c r="AI80" s="152" t="s">
        <v>172</v>
      </c>
      <c r="AJ80" s="152" t="s">
        <v>173</v>
      </c>
      <c r="AK80" s="1053" t="s">
        <v>388</v>
      </c>
      <c r="AL80" s="152" t="s">
        <v>157</v>
      </c>
      <c r="AM80" s="57"/>
      <c r="AN80" s="57"/>
      <c r="AO80" s="57"/>
      <c r="AP80" s="123"/>
      <c r="AQ80" s="124"/>
      <c r="AR80" s="55" t="s">
        <v>31</v>
      </c>
      <c r="AS80" s="570" t="str">
        <f>$AE$3</f>
        <v>Stroški osebja</v>
      </c>
      <c r="AT80" s="570" t="str">
        <f>$AE$4</f>
        <v>Stroški zunanjih izvajalcev</v>
      </c>
      <c r="AU80" s="570" t="str">
        <f>$AE$5</f>
        <v>Oprema</v>
      </c>
      <c r="AV80" s="570" t="str">
        <f>$AE$6</f>
        <v>Gradnja in nakup nepr.</v>
      </c>
      <c r="AW80" s="570" t="str">
        <f>$AE$7</f>
        <v>Nepos. admin. str.</v>
      </c>
      <c r="AX80" s="570" t="s">
        <v>389</v>
      </c>
      <c r="AY80" s="570" t="str">
        <f>$AE$9</f>
        <v/>
      </c>
      <c r="AZ80" s="570" t="s">
        <v>113</v>
      </c>
      <c r="BA80" s="1050" t="s">
        <v>388</v>
      </c>
      <c r="BB80" s="156" t="s">
        <v>157</v>
      </c>
      <c r="BC80" s="135"/>
      <c r="BD80" s="55" t="s">
        <v>31</v>
      </c>
      <c r="BE80" s="570" t="str">
        <f>$AE$3</f>
        <v>Stroški osebja</v>
      </c>
      <c r="BF80" s="570" t="str">
        <f>$AE$4</f>
        <v>Stroški zunanjih izvajalcev</v>
      </c>
      <c r="BG80" s="570" t="str">
        <f>$AE$5</f>
        <v>Oprema</v>
      </c>
      <c r="BH80" s="570" t="str">
        <f>$AE$6</f>
        <v>Gradnja in nakup nepr.</v>
      </c>
      <c r="BI80" s="570" t="str">
        <f>$AE$7</f>
        <v>Nepos. admin. str.</v>
      </c>
      <c r="BJ80" s="570" t="s">
        <v>389</v>
      </c>
      <c r="BK80" s="570" t="str">
        <f>$AE$9</f>
        <v/>
      </c>
      <c r="BL80" s="570" t="s">
        <v>172</v>
      </c>
      <c r="BM80" s="570" t="s">
        <v>173</v>
      </c>
      <c r="BN80" s="189"/>
      <c r="BO80" s="137"/>
      <c r="BP80" s="55" t="s">
        <v>31</v>
      </c>
      <c r="BQ80" s="570" t="str">
        <f>$AE$3</f>
        <v>Stroški osebja</v>
      </c>
      <c r="BR80" s="570" t="str">
        <f>$AE$4</f>
        <v>Stroški zunanjih izvajalcev</v>
      </c>
      <c r="BS80" s="570" t="str">
        <f>$AE$5</f>
        <v>Oprema</v>
      </c>
      <c r="BT80" s="570" t="str">
        <f>$AE$6</f>
        <v>Gradnja in nakup nepr.</v>
      </c>
      <c r="BU80" s="570" t="str">
        <f>$AE$7</f>
        <v>Nepos. admin. str.</v>
      </c>
      <c r="BV80" s="570" t="s">
        <v>389</v>
      </c>
      <c r="BW80" s="570" t="str">
        <f>$AE$9</f>
        <v/>
      </c>
      <c r="BX80" s="570" t="s">
        <v>113</v>
      </c>
      <c r="BY80" s="134"/>
      <c r="BZ80" s="119"/>
      <c r="CA80" s="119"/>
      <c r="CB80" s="119"/>
    </row>
    <row r="81" spans="2:80" ht="15" x14ac:dyDescent="0.2">
      <c r="B81" s="1104"/>
      <c r="D81" s="66" t="s">
        <v>98</v>
      </c>
      <c r="E81" s="114">
        <f>'3. FN PO PARTNERJIH '!D74</f>
        <v>0</v>
      </c>
      <c r="F81" s="114">
        <f>'3. FN PO PARTNERJIH '!E74</f>
        <v>0</v>
      </c>
      <c r="G81" s="114">
        <f>'3. FN PO PARTNERJIH '!F74</f>
        <v>0</v>
      </c>
      <c r="H81" s="114">
        <f>'3. FN PO PARTNERJIH '!G74</f>
        <v>0</v>
      </c>
      <c r="I81" s="114">
        <f>'3. FN PO PARTNERJIH '!H74</f>
        <v>0</v>
      </c>
      <c r="J81" s="114">
        <f>'3. FN PO PARTNERJIH '!I74</f>
        <v>0</v>
      </c>
      <c r="K81" s="114">
        <f>'3. FN PO PARTNERJIH '!J74</f>
        <v>0</v>
      </c>
      <c r="L81" s="62">
        <f t="shared" ref="L81:L86" si="148">SUM(E81:K81)</f>
        <v>0</v>
      </c>
      <c r="M81" s="85"/>
      <c r="N81" s="73"/>
      <c r="O81" s="66" t="s">
        <v>98</v>
      </c>
      <c r="P81" s="114">
        <f>'8a. Pretekli potrjeni izdatki'!E56</f>
        <v>0</v>
      </c>
      <c r="Q81" s="114">
        <f>'8a. Pretekli potrjeni izdatki'!F56</f>
        <v>0</v>
      </c>
      <c r="R81" s="114">
        <f>'8a. Pretekli potrjeni izdatki'!G56</f>
        <v>0</v>
      </c>
      <c r="S81" s="114">
        <f>'8a. Pretekli potrjeni izdatki'!H56</f>
        <v>0</v>
      </c>
      <c r="T81" s="114">
        <f>'8a. Pretekli potrjeni izdatki'!I56</f>
        <v>0</v>
      </c>
      <c r="U81" s="114">
        <f>'8a. Pretekli potrjeni izdatki'!J56</f>
        <v>0</v>
      </c>
      <c r="V81" s="114">
        <f>'8a. Pretekli potrjeni izdatki'!K56</f>
        <v>0</v>
      </c>
      <c r="W81" s="62">
        <f t="shared" ref="W81:W86" si="149">SUM(P81:V81)</f>
        <v>0</v>
      </c>
      <c r="X81" s="75"/>
      <c r="Y81" s="73"/>
      <c r="Z81" s="139" t="str">
        <f>IF(COUNTIF('2. IZJAVA'!$P$46,"?*"),'2. IZJAVA'!$P$46,"")</f>
        <v/>
      </c>
      <c r="AA81" s="169" t="s">
        <v>98</v>
      </c>
      <c r="AB81" s="170">
        <f>SUMIFS('6. Seznam dokazil'!P:P,'6. Seznam dokazil'!C:C,AB78,'6. Seznam dokazil'!D:D,$AB$55,'6. Seznam dokazil'!E:E,AA81)</f>
        <v>0</v>
      </c>
      <c r="AC81" s="170">
        <f>SUMIFS('6. Seznam dokazil'!P:P,'6. Seznam dokazil'!C:C,'6a. Seznam dokazil '!AB78,'6. Seznam dokazil'!D:D,'6a. Seznam dokazil '!$AC$55,'6. Seznam dokazil'!E:E,'6a. Seznam dokazil '!AA81)</f>
        <v>0</v>
      </c>
      <c r="AD81" s="170">
        <f>SUMIFS('6. Seznam dokazil'!P:P,'6. Seznam dokazil'!C:C,'6a. Seznam dokazil '!AB78,'6. Seznam dokazil'!D:D,'6a. Seznam dokazil '!$AD$55,'6. Seznam dokazil'!E:E,'6a. Seznam dokazil '!AA81)</f>
        <v>0</v>
      </c>
      <c r="AE81" s="170">
        <f>SUMIFS('6. Seznam dokazil'!P:P,'6. Seznam dokazil'!C:C,'6a. Seznam dokazil '!AB78,'6. Seznam dokazil'!D:D,'6a. Seznam dokazil '!$AE$55,'6. Seznam dokazil'!E:E,'6a. Seznam dokazil '!AA81)</f>
        <v>0</v>
      </c>
      <c r="AF81" s="170">
        <f>SUMIFS('6. Seznam dokazil'!P:P,'6. Seznam dokazil'!C:C,'6a. Seznam dokazil '!AB78,'6. Seznam dokazil'!D:D,'6a. Seznam dokazil '!$AF$55,'6. Seznam dokazil'!E:E,'6a. Seznam dokazil '!AA81)</f>
        <v>0</v>
      </c>
      <c r="AG81" s="170">
        <f>IF($J$50=$AH$3,AL81,SUMIFS('6. Seznam dokazil'!P:P,'6. Seznam dokazil'!C:C,'6a. Seznam dokazil '!AB78,'6. Seznam dokazil'!D:D,'6a. Seznam dokazil '!$AG$55,'6. Seznam dokazil'!E:E,'6a. Seznam dokazil '!AA81))</f>
        <v>0</v>
      </c>
      <c r="AH81" s="170">
        <f>SUMIFS('6. Seznam dokazil'!P:P,'6. Seznam dokazil'!C:C,'6a. Seznam dokazil '!AB78,'6. Seznam dokazil'!D:D,'6a. Seznam dokazil '!$AH$55,'6. Seznam dokazil'!E:E,'6a. Seznam dokazil '!AA81)</f>
        <v>0</v>
      </c>
      <c r="AI81" s="171">
        <f t="shared" ref="AI81:AI86" si="150">+AB81+AC81+AD81+AE81+AF81+AG81+AH81</f>
        <v>0</v>
      </c>
      <c r="AJ81" s="171">
        <f t="shared" ref="AJ81:AJ86" si="151">+AG81+AF81+AE81+AD81+AC81+AB81</f>
        <v>0</v>
      </c>
      <c r="AK81" s="1054"/>
      <c r="AL81" s="170">
        <f>IFERROR((J81/J87)*AK87,0)</f>
        <v>0</v>
      </c>
      <c r="AM81" s="65"/>
      <c r="AN81" s="65"/>
      <c r="AO81" s="65"/>
      <c r="AP81" s="123"/>
      <c r="AQ81" s="124"/>
      <c r="AR81" s="66" t="s">
        <v>98</v>
      </c>
      <c r="AS81" s="114">
        <f>SUMIFS('6. Seznam dokazil'!O:O,'6. Seznam dokazil'!C:C,$AS$78,'6. Seznam dokazil'!D:D,$AS$55,'6. Seznam dokazil'!E:E,AR81)</f>
        <v>0</v>
      </c>
      <c r="AT81" s="114">
        <f>SUMIFS('6. Seznam dokazil'!O:O,'6. Seznam dokazil'!C:C,$AS$78,'6. Seznam dokazil'!D:D,$AT$55,'6. Seznam dokazil'!E:E,AR81)</f>
        <v>0</v>
      </c>
      <c r="AU81" s="114">
        <f>SUMIFS('6. Seznam dokazil'!O:O,'6. Seznam dokazil'!C:C,$AS$78,'6. Seznam dokazil'!D:D,$AU$55,'6. Seznam dokazil'!E:E,AR81)</f>
        <v>0</v>
      </c>
      <c r="AV81" s="114">
        <f>SUMIFS('6. Seznam dokazil'!O:O,'6. Seznam dokazil'!C:C,$AS$78,'6. Seznam dokazil'!D:D,$AV$55,'6. Seznam dokazil'!E:E,AR81)</f>
        <v>0</v>
      </c>
      <c r="AW81" s="114">
        <f>SUMIFS('6. Seznam dokazil'!O:O,'6. Seznam dokazil'!C:C,$AS$78,'6. Seznam dokazil'!D:D,$AW$55,'6. Seznam dokazil'!E:E,AR81)</f>
        <v>0</v>
      </c>
      <c r="AX81" s="114">
        <f>IF($J$50=$AH$3,BB81,SUMIFS('6. Seznam dokazil'!O:O,'6. Seznam dokazil'!C:C,$AS$78,'6. Seznam dokazil'!D:D,$AX$55,'6. Seznam dokazil'!E:E,AR81))</f>
        <v>0</v>
      </c>
      <c r="AY81" s="114">
        <f>SUMIFS('6. Seznam dokazil'!O:O,'6. Seznam dokazil'!C:C,$AS$78,'6. Seznam dokazil'!D:D,$AY$55,'6. Seznam dokazil'!E:E,AR81)</f>
        <v>0</v>
      </c>
      <c r="AZ81" s="62">
        <f t="shared" ref="AZ81:AZ86" si="152">SUM(AS81:AY81)</f>
        <v>0</v>
      </c>
      <c r="BA81" s="1051"/>
      <c r="BB81" s="173">
        <f>IFERROR((J81/J87)*BA87,0)</f>
        <v>0</v>
      </c>
      <c r="BC81" s="135"/>
      <c r="BD81" s="66" t="s">
        <v>98</v>
      </c>
      <c r="BE81" s="114">
        <f t="shared" ref="BE81:BK86" si="153">P81+AB81</f>
        <v>0</v>
      </c>
      <c r="BF81" s="114">
        <f t="shared" si="153"/>
        <v>0</v>
      </c>
      <c r="BG81" s="114">
        <f t="shared" si="153"/>
        <v>0</v>
      </c>
      <c r="BH81" s="114">
        <f t="shared" si="153"/>
        <v>0</v>
      </c>
      <c r="BI81" s="114">
        <f t="shared" si="153"/>
        <v>0</v>
      </c>
      <c r="BJ81" s="114">
        <f t="shared" si="153"/>
        <v>0</v>
      </c>
      <c r="BK81" s="114">
        <f t="shared" si="153"/>
        <v>0</v>
      </c>
      <c r="BL81" s="62">
        <f t="shared" ref="BL81:BL86" si="154">+BE81+BF81+BG81+BH81+BI81+BJ81+BK81</f>
        <v>0</v>
      </c>
      <c r="BM81" s="62">
        <f t="shared" ref="BM81:BM86" si="155">+BJ81+BI81+BH81+BG81+BF81+BE81</f>
        <v>0</v>
      </c>
      <c r="BN81" s="80"/>
      <c r="BO81" s="137"/>
      <c r="BP81" s="66" t="s">
        <v>98</v>
      </c>
      <c r="BQ81" s="114">
        <f t="shared" ref="BQ81:BW86" si="156">E81-BE81</f>
        <v>0</v>
      </c>
      <c r="BR81" s="114">
        <f t="shared" si="156"/>
        <v>0</v>
      </c>
      <c r="BS81" s="114">
        <f t="shared" si="156"/>
        <v>0</v>
      </c>
      <c r="BT81" s="114">
        <f t="shared" si="156"/>
        <v>0</v>
      </c>
      <c r="BU81" s="114">
        <f t="shared" si="156"/>
        <v>0</v>
      </c>
      <c r="BV81" s="114">
        <f t="shared" si="156"/>
        <v>0</v>
      </c>
      <c r="BW81" s="114">
        <f t="shared" si="156"/>
        <v>0</v>
      </c>
      <c r="BX81" s="62">
        <f t="shared" ref="BX81:BX86" si="157">SUM(BQ81:BW81)</f>
        <v>0</v>
      </c>
      <c r="BY81" s="134"/>
      <c r="BZ81" s="119"/>
      <c r="CA81" s="119"/>
      <c r="CB81" s="119"/>
    </row>
    <row r="82" spans="2:80" ht="15" x14ac:dyDescent="0.2">
      <c r="B82" s="1104"/>
      <c r="D82" s="66" t="s">
        <v>99</v>
      </c>
      <c r="E82" s="114">
        <f>'3. FN PO PARTNERJIH '!D75</f>
        <v>0</v>
      </c>
      <c r="F82" s="114">
        <f>'3. FN PO PARTNERJIH '!E75</f>
        <v>0</v>
      </c>
      <c r="G82" s="114">
        <f>'3. FN PO PARTNERJIH '!F75</f>
        <v>0</v>
      </c>
      <c r="H82" s="114">
        <f>'3. FN PO PARTNERJIH '!G75</f>
        <v>0</v>
      </c>
      <c r="I82" s="114">
        <f>'3. FN PO PARTNERJIH '!H75</f>
        <v>0</v>
      </c>
      <c r="J82" s="114">
        <f>'3. FN PO PARTNERJIH '!I75</f>
        <v>0</v>
      </c>
      <c r="K82" s="114">
        <f>'3. FN PO PARTNERJIH '!J75</f>
        <v>0</v>
      </c>
      <c r="L82" s="62">
        <f t="shared" si="148"/>
        <v>0</v>
      </c>
      <c r="M82" s="85"/>
      <c r="N82" s="73"/>
      <c r="O82" s="66" t="s">
        <v>99</v>
      </c>
      <c r="P82" s="114">
        <f>'8a. Pretekli potrjeni izdatki'!E57</f>
        <v>0</v>
      </c>
      <c r="Q82" s="114">
        <f>'8a. Pretekli potrjeni izdatki'!F57</f>
        <v>0</v>
      </c>
      <c r="R82" s="114">
        <f>'8a. Pretekli potrjeni izdatki'!G57</f>
        <v>0</v>
      </c>
      <c r="S82" s="114">
        <f>'8a. Pretekli potrjeni izdatki'!H57</f>
        <v>0</v>
      </c>
      <c r="T82" s="114">
        <f>'8a. Pretekli potrjeni izdatki'!I57</f>
        <v>0</v>
      </c>
      <c r="U82" s="114">
        <f>'8a. Pretekli potrjeni izdatki'!J57</f>
        <v>0</v>
      </c>
      <c r="V82" s="114">
        <f>'8a. Pretekli potrjeni izdatki'!K57</f>
        <v>0</v>
      </c>
      <c r="W82" s="62">
        <f t="shared" si="149"/>
        <v>0</v>
      </c>
      <c r="X82" s="75"/>
      <c r="Y82" s="73"/>
      <c r="Z82" s="139" t="str">
        <f>IF(COUNTIF('2. IZJAVA'!$P$46,"?*"),'2. IZJAVA'!$P$46,"")</f>
        <v/>
      </c>
      <c r="AA82" s="169" t="s">
        <v>99</v>
      </c>
      <c r="AB82" s="170">
        <f>SUMIFS('6. Seznam dokazil'!P:P,'6. Seznam dokazil'!C:C,AB78,'6. Seznam dokazil'!D:D,$AB$55,'6. Seznam dokazil'!E:E,AA82)</f>
        <v>0</v>
      </c>
      <c r="AC82" s="170">
        <f>SUMIFS('6. Seznam dokazil'!P:P,'6. Seznam dokazil'!C:C,'6a. Seznam dokazil '!AB78,'6. Seznam dokazil'!D:D,'6a. Seznam dokazil '!$AC$55,'6. Seznam dokazil'!E:E,'6a. Seznam dokazil '!AA82)</f>
        <v>0</v>
      </c>
      <c r="AD82" s="170">
        <f>SUMIFS('6. Seznam dokazil'!P:P,'6. Seznam dokazil'!C:C,'6a. Seznam dokazil '!AB78,'6. Seznam dokazil'!D:D,'6a. Seznam dokazil '!$AD$55,'6. Seznam dokazil'!E:E,'6a. Seznam dokazil '!AA82)</f>
        <v>0</v>
      </c>
      <c r="AE82" s="170">
        <f>SUMIFS('6. Seznam dokazil'!P:P,'6. Seznam dokazil'!C:C,'6a. Seznam dokazil '!AB78,'6. Seznam dokazil'!D:D,'6a. Seznam dokazil '!$AE$55,'6. Seznam dokazil'!E:E,'6a. Seznam dokazil '!AA82)</f>
        <v>0</v>
      </c>
      <c r="AF82" s="170">
        <f>SUMIFS('6. Seznam dokazil'!P:P,'6. Seznam dokazil'!C:C,'6a. Seznam dokazil '!AB78,'6. Seznam dokazil'!D:D,'6a. Seznam dokazil '!$AF$55,'6. Seznam dokazil'!E:E,'6a. Seznam dokazil '!AA82)</f>
        <v>0</v>
      </c>
      <c r="AG82" s="170">
        <f>IF($J$50=$AH$3,AL82,SUMIFS('6. Seznam dokazil'!P:P,'6. Seznam dokazil'!C:C,'6a. Seznam dokazil '!AB78,'6. Seznam dokazil'!D:D,'6a. Seznam dokazil '!$AG$55,'6. Seznam dokazil'!E:E,'6a. Seznam dokazil '!AA82))</f>
        <v>0</v>
      </c>
      <c r="AH82" s="170">
        <f>SUMIFS('6. Seznam dokazil'!P:P,'6. Seznam dokazil'!C:C,'6a. Seznam dokazil '!AB78,'6. Seznam dokazil'!D:D,'6a. Seznam dokazil '!$AH$55,'6. Seznam dokazil'!E:E,'6a. Seznam dokazil '!AA82)</f>
        <v>0</v>
      </c>
      <c r="AI82" s="171">
        <f t="shared" si="150"/>
        <v>0</v>
      </c>
      <c r="AJ82" s="171">
        <f t="shared" si="151"/>
        <v>0</v>
      </c>
      <c r="AK82" s="1054"/>
      <c r="AL82" s="170">
        <f>IFERROR((J82/J87)*AK87,0)</f>
        <v>0</v>
      </c>
      <c r="AM82" s="65"/>
      <c r="AN82" s="65"/>
      <c r="AO82" s="65"/>
      <c r="AP82" s="123"/>
      <c r="AQ82" s="124"/>
      <c r="AR82" s="66" t="s">
        <v>99</v>
      </c>
      <c r="AS82" s="114">
        <f>SUMIFS('6. Seznam dokazil'!O:O,'6. Seznam dokazil'!C:C,$AS$78,'6. Seznam dokazil'!D:D,$AS$55,'6. Seznam dokazil'!E:E,AR82)</f>
        <v>0</v>
      </c>
      <c r="AT82" s="114">
        <f>SUMIFS('6. Seznam dokazil'!O:O,'6. Seznam dokazil'!C:C,$AS$78,'6. Seznam dokazil'!D:D,$AT$55,'6. Seznam dokazil'!E:E,AR82)</f>
        <v>0</v>
      </c>
      <c r="AU82" s="114">
        <f>SUMIFS('6. Seznam dokazil'!O:O,'6. Seznam dokazil'!C:C,$AS$78,'6. Seznam dokazil'!D:D,$AU$55,'6. Seznam dokazil'!E:E,AR82)</f>
        <v>0</v>
      </c>
      <c r="AV82" s="114">
        <f>SUMIFS('6. Seznam dokazil'!O:O,'6. Seznam dokazil'!C:C,$AS$78,'6. Seznam dokazil'!D:D,$AV$55,'6. Seznam dokazil'!E:E,AR82)</f>
        <v>0</v>
      </c>
      <c r="AW82" s="114">
        <f>SUMIFS('6. Seznam dokazil'!O:O,'6. Seznam dokazil'!C:C,$AS$78,'6. Seznam dokazil'!D:D,$AW$55,'6. Seznam dokazil'!E:E,AR82)</f>
        <v>0</v>
      </c>
      <c r="AX82" s="114">
        <f>IF($J$50=$AH$3,BB82,SUMIFS('6. Seznam dokazil'!O:O,'6. Seznam dokazil'!C:C,$AS$78,'6. Seznam dokazil'!D:D,$AX$55,'6. Seznam dokazil'!E:E,AR82))</f>
        <v>0</v>
      </c>
      <c r="AY82" s="114">
        <f>SUMIFS('6. Seznam dokazil'!O:O,'6. Seznam dokazil'!C:C,$AS$78,'6. Seznam dokazil'!D:D,$AY$55,'6. Seznam dokazil'!E:E,AR82)</f>
        <v>0</v>
      </c>
      <c r="AZ82" s="62">
        <f t="shared" si="152"/>
        <v>0</v>
      </c>
      <c r="BA82" s="1051"/>
      <c r="BB82" s="173">
        <f>IFERROR((J82/J87)*BA87,0)</f>
        <v>0</v>
      </c>
      <c r="BC82" s="135"/>
      <c r="BD82" s="66" t="s">
        <v>99</v>
      </c>
      <c r="BE82" s="114">
        <f t="shared" si="153"/>
        <v>0</v>
      </c>
      <c r="BF82" s="114">
        <f t="shared" si="153"/>
        <v>0</v>
      </c>
      <c r="BG82" s="114">
        <f t="shared" si="153"/>
        <v>0</v>
      </c>
      <c r="BH82" s="114">
        <f t="shared" si="153"/>
        <v>0</v>
      </c>
      <c r="BI82" s="114">
        <f t="shared" si="153"/>
        <v>0</v>
      </c>
      <c r="BJ82" s="114">
        <f t="shared" si="153"/>
        <v>0</v>
      </c>
      <c r="BK82" s="114">
        <f t="shared" si="153"/>
        <v>0</v>
      </c>
      <c r="BL82" s="62">
        <f t="shared" si="154"/>
        <v>0</v>
      </c>
      <c r="BM82" s="62">
        <f t="shared" si="155"/>
        <v>0</v>
      </c>
      <c r="BN82" s="80"/>
      <c r="BO82" s="137"/>
      <c r="BP82" s="66" t="s">
        <v>99</v>
      </c>
      <c r="BQ82" s="114">
        <f t="shared" si="156"/>
        <v>0</v>
      </c>
      <c r="BR82" s="114">
        <f t="shared" si="156"/>
        <v>0</v>
      </c>
      <c r="BS82" s="114">
        <f t="shared" si="156"/>
        <v>0</v>
      </c>
      <c r="BT82" s="114">
        <f t="shared" si="156"/>
        <v>0</v>
      </c>
      <c r="BU82" s="114">
        <f t="shared" si="156"/>
        <v>0</v>
      </c>
      <c r="BV82" s="114">
        <f t="shared" si="156"/>
        <v>0</v>
      </c>
      <c r="BW82" s="114">
        <f t="shared" si="156"/>
        <v>0</v>
      </c>
      <c r="BX82" s="62">
        <f t="shared" si="157"/>
        <v>0</v>
      </c>
      <c r="BY82" s="134"/>
      <c r="BZ82" s="119"/>
      <c r="CA82" s="119"/>
      <c r="CB82" s="119"/>
    </row>
    <row r="83" spans="2:80" ht="15" x14ac:dyDescent="0.2">
      <c r="B83" s="1104"/>
      <c r="D83" s="66" t="s">
        <v>77</v>
      </c>
      <c r="E83" s="114">
        <f>'3. FN PO PARTNERJIH '!D76</f>
        <v>0</v>
      </c>
      <c r="F83" s="114">
        <f>'3. FN PO PARTNERJIH '!E76</f>
        <v>0</v>
      </c>
      <c r="G83" s="114">
        <f>'3. FN PO PARTNERJIH '!F76</f>
        <v>0</v>
      </c>
      <c r="H83" s="114">
        <f>'3. FN PO PARTNERJIH '!G76</f>
        <v>0</v>
      </c>
      <c r="I83" s="114">
        <f>'3. FN PO PARTNERJIH '!H76</f>
        <v>0</v>
      </c>
      <c r="J83" s="114">
        <f>'3. FN PO PARTNERJIH '!I76</f>
        <v>0</v>
      </c>
      <c r="K83" s="114">
        <f>'3. FN PO PARTNERJIH '!J76</f>
        <v>0</v>
      </c>
      <c r="L83" s="62">
        <f t="shared" si="148"/>
        <v>0</v>
      </c>
      <c r="M83" s="85"/>
      <c r="N83" s="73"/>
      <c r="O83" s="66" t="s">
        <v>77</v>
      </c>
      <c r="P83" s="114">
        <f>'8a. Pretekli potrjeni izdatki'!E58</f>
        <v>0</v>
      </c>
      <c r="Q83" s="114">
        <f>'8a. Pretekli potrjeni izdatki'!F58</f>
        <v>0</v>
      </c>
      <c r="R83" s="114">
        <f>'8a. Pretekli potrjeni izdatki'!G58</f>
        <v>0</v>
      </c>
      <c r="S83" s="114">
        <f>'8a. Pretekli potrjeni izdatki'!H58</f>
        <v>0</v>
      </c>
      <c r="T83" s="114">
        <f>'8a. Pretekli potrjeni izdatki'!I58</f>
        <v>0</v>
      </c>
      <c r="U83" s="114">
        <f>'8a. Pretekli potrjeni izdatki'!J58</f>
        <v>0</v>
      </c>
      <c r="V83" s="114">
        <f>'8a. Pretekli potrjeni izdatki'!K58</f>
        <v>0</v>
      </c>
      <c r="W83" s="62">
        <f t="shared" si="149"/>
        <v>0</v>
      </c>
      <c r="X83" s="75"/>
      <c r="Y83" s="73"/>
      <c r="Z83" s="139" t="str">
        <f>IF(COUNTIF('2. IZJAVA'!$P$46,"?*"),'2. IZJAVA'!$P$46,"")</f>
        <v/>
      </c>
      <c r="AA83" s="169" t="s">
        <v>77</v>
      </c>
      <c r="AB83" s="170">
        <f>SUMIFS('6. Seznam dokazil'!P:P,'6. Seznam dokazil'!C:C,AB78,'6. Seznam dokazil'!D:D,$AB$55,'6. Seznam dokazil'!E:E,AA83)</f>
        <v>0</v>
      </c>
      <c r="AC83" s="170">
        <f>SUMIFS('6. Seznam dokazil'!P:P,'6. Seznam dokazil'!C:C,'6a. Seznam dokazil '!AB78,'6. Seznam dokazil'!D:D,'6a. Seznam dokazil '!$AC$55,'6. Seznam dokazil'!E:E,'6a. Seznam dokazil '!AA83)</f>
        <v>0</v>
      </c>
      <c r="AD83" s="170">
        <f>SUMIFS('6. Seznam dokazil'!P:P,'6. Seznam dokazil'!C:C,'6a. Seznam dokazil '!AB78,'6. Seznam dokazil'!D:D,'6a. Seznam dokazil '!$AD$55,'6. Seznam dokazil'!E:E,'6a. Seznam dokazil '!AA83)</f>
        <v>0</v>
      </c>
      <c r="AE83" s="170">
        <f>SUMIFS('6. Seznam dokazil'!P:P,'6. Seznam dokazil'!C:C,'6a. Seznam dokazil '!AB78,'6. Seznam dokazil'!D:D,'6a. Seznam dokazil '!$AE$55,'6. Seznam dokazil'!E:E,'6a. Seznam dokazil '!AA83)</f>
        <v>0</v>
      </c>
      <c r="AF83" s="170">
        <f>SUMIFS('6. Seznam dokazil'!P:P,'6. Seznam dokazil'!C:C,'6a. Seznam dokazil '!AB78,'6. Seznam dokazil'!D:D,'6a. Seznam dokazil '!$AF$55,'6. Seznam dokazil'!E:E,'6a. Seznam dokazil '!AA83)</f>
        <v>0</v>
      </c>
      <c r="AG83" s="170">
        <f>IF($J$50=$AH$3,AL83,SUMIFS('6. Seznam dokazil'!P:P,'6. Seznam dokazil'!C:C,'6a. Seznam dokazil '!AB78,'6. Seznam dokazil'!D:D,'6a. Seznam dokazil '!$AG$55,'6. Seznam dokazil'!E:E,'6a. Seznam dokazil '!AA83))</f>
        <v>0</v>
      </c>
      <c r="AH83" s="170">
        <f>SUMIFS('6. Seznam dokazil'!P:P,'6. Seznam dokazil'!C:C,'6a. Seznam dokazil '!AB78,'6. Seznam dokazil'!D:D,'6a. Seznam dokazil '!$AH$55,'6. Seznam dokazil'!E:E,'6a. Seznam dokazil '!AA83)</f>
        <v>0</v>
      </c>
      <c r="AI83" s="171">
        <f t="shared" si="150"/>
        <v>0</v>
      </c>
      <c r="AJ83" s="171">
        <f t="shared" si="151"/>
        <v>0</v>
      </c>
      <c r="AK83" s="1054"/>
      <c r="AL83" s="170">
        <f>IFERROR((J83/J87)*AK87,0)</f>
        <v>0</v>
      </c>
      <c r="AM83" s="65"/>
      <c r="AN83" s="65"/>
      <c r="AO83" s="65"/>
      <c r="AP83" s="123"/>
      <c r="AQ83" s="124"/>
      <c r="AR83" s="66" t="s">
        <v>77</v>
      </c>
      <c r="AS83" s="114">
        <f>SUMIFS('6. Seznam dokazil'!O:O,'6. Seznam dokazil'!C:C,$AS$78,'6. Seznam dokazil'!D:D,$AS$55,'6. Seznam dokazil'!E:E,AR83)</f>
        <v>0</v>
      </c>
      <c r="AT83" s="114">
        <f>SUMIFS('6. Seznam dokazil'!O:O,'6. Seznam dokazil'!C:C,$AS$78,'6. Seznam dokazil'!D:D,$AT$55,'6. Seznam dokazil'!E:E,AR83)</f>
        <v>0</v>
      </c>
      <c r="AU83" s="114">
        <f>SUMIFS('6. Seznam dokazil'!O:O,'6. Seznam dokazil'!C:C,$AS$78,'6. Seznam dokazil'!D:D,$AU$55,'6. Seznam dokazil'!E:E,AR83)</f>
        <v>0</v>
      </c>
      <c r="AV83" s="114">
        <f>SUMIFS('6. Seznam dokazil'!O:O,'6. Seznam dokazil'!C:C,$AS$78,'6. Seznam dokazil'!D:D,$AV$55,'6. Seznam dokazil'!E:E,AR83)</f>
        <v>0</v>
      </c>
      <c r="AW83" s="114">
        <f>SUMIFS('6. Seznam dokazil'!O:O,'6. Seznam dokazil'!C:C,$AS$78,'6. Seznam dokazil'!D:D,$AW$55,'6. Seznam dokazil'!E:E,AR83)</f>
        <v>0</v>
      </c>
      <c r="AX83" s="114">
        <f>IF($J$50=$AH$3,BB83,SUMIFS('6. Seznam dokazil'!O:O,'6. Seznam dokazil'!C:C,$AS$78,'6. Seznam dokazil'!D:D,$AX$55,'6. Seznam dokazil'!E:E,AR83))</f>
        <v>0</v>
      </c>
      <c r="AY83" s="114">
        <f>SUMIFS('6. Seznam dokazil'!O:O,'6. Seznam dokazil'!C:C,$AS$78,'6. Seznam dokazil'!D:D,$AY$55,'6. Seznam dokazil'!E:E,AR83)</f>
        <v>0</v>
      </c>
      <c r="AZ83" s="62">
        <f t="shared" si="152"/>
        <v>0</v>
      </c>
      <c r="BA83" s="1051"/>
      <c r="BB83" s="173">
        <f>IFERROR((J83/J87)*BA87,0)</f>
        <v>0</v>
      </c>
      <c r="BC83" s="135"/>
      <c r="BD83" s="66" t="s">
        <v>77</v>
      </c>
      <c r="BE83" s="114">
        <f t="shared" si="153"/>
        <v>0</v>
      </c>
      <c r="BF83" s="114">
        <f t="shared" si="153"/>
        <v>0</v>
      </c>
      <c r="BG83" s="114">
        <f t="shared" si="153"/>
        <v>0</v>
      </c>
      <c r="BH83" s="114">
        <f t="shared" si="153"/>
        <v>0</v>
      </c>
      <c r="BI83" s="114">
        <f t="shared" si="153"/>
        <v>0</v>
      </c>
      <c r="BJ83" s="114">
        <f t="shared" si="153"/>
        <v>0</v>
      </c>
      <c r="BK83" s="114">
        <f t="shared" si="153"/>
        <v>0</v>
      </c>
      <c r="BL83" s="62">
        <f t="shared" si="154"/>
        <v>0</v>
      </c>
      <c r="BM83" s="62">
        <f t="shared" si="155"/>
        <v>0</v>
      </c>
      <c r="BN83" s="80"/>
      <c r="BO83" s="137"/>
      <c r="BP83" s="66" t="s">
        <v>77</v>
      </c>
      <c r="BQ83" s="114">
        <f t="shared" si="156"/>
        <v>0</v>
      </c>
      <c r="BR83" s="114">
        <f t="shared" si="156"/>
        <v>0</v>
      </c>
      <c r="BS83" s="114">
        <f t="shared" si="156"/>
        <v>0</v>
      </c>
      <c r="BT83" s="114">
        <f t="shared" si="156"/>
        <v>0</v>
      </c>
      <c r="BU83" s="114">
        <f t="shared" si="156"/>
        <v>0</v>
      </c>
      <c r="BV83" s="114">
        <f t="shared" si="156"/>
        <v>0</v>
      </c>
      <c r="BW83" s="114">
        <f t="shared" si="156"/>
        <v>0</v>
      </c>
      <c r="BX83" s="62">
        <f t="shared" si="157"/>
        <v>0</v>
      </c>
      <c r="BY83" s="134"/>
      <c r="BZ83" s="119"/>
      <c r="CA83" s="119"/>
      <c r="CB83" s="119"/>
    </row>
    <row r="84" spans="2:80" ht="15" x14ac:dyDescent="0.2">
      <c r="B84" s="1104"/>
      <c r="D84" s="66" t="s">
        <v>78</v>
      </c>
      <c r="E84" s="114">
        <f>'3. FN PO PARTNERJIH '!D77</f>
        <v>0</v>
      </c>
      <c r="F84" s="114">
        <f>'3. FN PO PARTNERJIH '!E77</f>
        <v>0</v>
      </c>
      <c r="G84" s="114">
        <f>'3. FN PO PARTNERJIH '!F77</f>
        <v>0</v>
      </c>
      <c r="H84" s="114">
        <f>'3. FN PO PARTNERJIH '!G77</f>
        <v>0</v>
      </c>
      <c r="I84" s="114">
        <f>'3. FN PO PARTNERJIH '!H77</f>
        <v>0</v>
      </c>
      <c r="J84" s="114">
        <f>'3. FN PO PARTNERJIH '!I77</f>
        <v>0</v>
      </c>
      <c r="K84" s="114">
        <f>'3. FN PO PARTNERJIH '!J77</f>
        <v>0</v>
      </c>
      <c r="L84" s="62">
        <f t="shared" si="148"/>
        <v>0</v>
      </c>
      <c r="M84" s="85"/>
      <c r="N84" s="73"/>
      <c r="O84" s="66" t="s">
        <v>78</v>
      </c>
      <c r="P84" s="114">
        <f>'8a. Pretekli potrjeni izdatki'!E59</f>
        <v>0</v>
      </c>
      <c r="Q84" s="114">
        <f>'8a. Pretekli potrjeni izdatki'!F59</f>
        <v>0</v>
      </c>
      <c r="R84" s="114">
        <f>'8a. Pretekli potrjeni izdatki'!G59</f>
        <v>0</v>
      </c>
      <c r="S84" s="114">
        <f>'8a. Pretekli potrjeni izdatki'!H59</f>
        <v>0</v>
      </c>
      <c r="T84" s="114">
        <f>'8a. Pretekli potrjeni izdatki'!I59</f>
        <v>0</v>
      </c>
      <c r="U84" s="114">
        <f>'8a. Pretekli potrjeni izdatki'!J59</f>
        <v>0</v>
      </c>
      <c r="V84" s="114">
        <f>'8a. Pretekli potrjeni izdatki'!K59</f>
        <v>0</v>
      </c>
      <c r="W84" s="62">
        <f t="shared" si="149"/>
        <v>0</v>
      </c>
      <c r="X84" s="75"/>
      <c r="Y84" s="73"/>
      <c r="Z84" s="139" t="str">
        <f>IF(COUNTIF('2. IZJAVA'!$P$46,"?*"),'2. IZJAVA'!$P$46,"")</f>
        <v/>
      </c>
      <c r="AA84" s="169" t="s">
        <v>78</v>
      </c>
      <c r="AB84" s="170">
        <f>SUMIFS('6. Seznam dokazil'!P:P,'6. Seznam dokazil'!C:C,AB78,'6. Seznam dokazil'!D:D,$AB$55,'6. Seznam dokazil'!E:E,AA84)</f>
        <v>0</v>
      </c>
      <c r="AC84" s="170">
        <f>SUMIFS('6. Seznam dokazil'!P:P,'6. Seznam dokazil'!C:C,'6a. Seznam dokazil '!AB78,'6. Seznam dokazil'!D:D,'6a. Seznam dokazil '!$AC$55,'6. Seznam dokazil'!E:E,'6a. Seznam dokazil '!AA84)</f>
        <v>0</v>
      </c>
      <c r="AD84" s="170">
        <f>SUMIFS('6. Seznam dokazil'!P:P,'6. Seznam dokazil'!C:C,'6a. Seznam dokazil '!AB78,'6. Seznam dokazil'!D:D,'6a. Seznam dokazil '!$AD$55,'6. Seznam dokazil'!E:E,'6a. Seznam dokazil '!AA84)</f>
        <v>0</v>
      </c>
      <c r="AE84" s="170">
        <f>SUMIFS('6. Seznam dokazil'!P:P,'6. Seznam dokazil'!C:C,'6a. Seznam dokazil '!AB78,'6. Seznam dokazil'!D:D,'6a. Seznam dokazil '!$AE$55,'6. Seznam dokazil'!E:E,'6a. Seznam dokazil '!AA84)</f>
        <v>0</v>
      </c>
      <c r="AF84" s="170">
        <f>SUMIFS('6. Seznam dokazil'!P:P,'6. Seznam dokazil'!C:C,'6a. Seznam dokazil '!AB78,'6. Seznam dokazil'!D:D,'6a. Seznam dokazil '!$AF$55,'6. Seznam dokazil'!E:E,'6a. Seznam dokazil '!AA84)</f>
        <v>0</v>
      </c>
      <c r="AG84" s="170">
        <f>IF($J$50=$AH$3,AL84,SUMIFS('6. Seznam dokazil'!P:P,'6. Seznam dokazil'!C:C,'6a. Seznam dokazil '!AB78,'6. Seznam dokazil'!D:D,'6a. Seznam dokazil '!$AG$55,'6. Seznam dokazil'!E:E,'6a. Seznam dokazil '!AA84))</f>
        <v>0</v>
      </c>
      <c r="AH84" s="170">
        <f>SUMIFS('6. Seznam dokazil'!P:P,'6. Seznam dokazil'!C:C,'6a. Seznam dokazil '!AB78,'6. Seznam dokazil'!D:D,'6a. Seznam dokazil '!$AH$55,'6. Seznam dokazil'!E:E,'6a. Seznam dokazil '!AA84)</f>
        <v>0</v>
      </c>
      <c r="AI84" s="171">
        <f t="shared" si="150"/>
        <v>0</v>
      </c>
      <c r="AJ84" s="171">
        <f t="shared" si="151"/>
        <v>0</v>
      </c>
      <c r="AK84" s="1054"/>
      <c r="AL84" s="170">
        <f>IFERROR((J84/J87)*AK87,0)</f>
        <v>0</v>
      </c>
      <c r="AM84" s="65"/>
      <c r="AN84" s="65"/>
      <c r="AO84" s="65"/>
      <c r="AP84" s="123"/>
      <c r="AQ84" s="124"/>
      <c r="AR84" s="66" t="s">
        <v>78</v>
      </c>
      <c r="AS84" s="114">
        <f>SUMIFS('6. Seznam dokazil'!O:O,'6. Seznam dokazil'!C:C,$AS$78,'6. Seznam dokazil'!D:D,$AS$55,'6. Seznam dokazil'!E:E,AR84)</f>
        <v>0</v>
      </c>
      <c r="AT84" s="114">
        <f>SUMIFS('6. Seznam dokazil'!O:O,'6. Seznam dokazil'!C:C,$AS$78,'6. Seznam dokazil'!D:D,$AT$55,'6. Seznam dokazil'!E:E,AR84)</f>
        <v>0</v>
      </c>
      <c r="AU84" s="114">
        <f>SUMIFS('6. Seznam dokazil'!O:O,'6. Seznam dokazil'!C:C,$AS$78,'6. Seznam dokazil'!D:D,$AU$55,'6. Seznam dokazil'!E:E,AR84)</f>
        <v>0</v>
      </c>
      <c r="AV84" s="114">
        <f>SUMIFS('6. Seznam dokazil'!O:O,'6. Seznam dokazil'!C:C,$AS$78,'6. Seznam dokazil'!D:D,$AV$55,'6. Seznam dokazil'!E:E,AR84)</f>
        <v>0</v>
      </c>
      <c r="AW84" s="114">
        <f>SUMIFS('6. Seznam dokazil'!O:O,'6. Seznam dokazil'!C:C,$AS$78,'6. Seznam dokazil'!D:D,$AW$55,'6. Seznam dokazil'!E:E,AR84)</f>
        <v>0</v>
      </c>
      <c r="AX84" s="114">
        <f>IF($J$50=$AH$3,BB84,SUMIFS('6. Seznam dokazil'!O:O,'6. Seznam dokazil'!C:C,$AS$78,'6. Seznam dokazil'!D:D,$AX$55,'6. Seznam dokazil'!E:E,AR84))</f>
        <v>0</v>
      </c>
      <c r="AY84" s="114">
        <f>SUMIFS('6. Seznam dokazil'!O:O,'6. Seznam dokazil'!C:C,$AS$78,'6. Seznam dokazil'!D:D,$AY$55,'6. Seznam dokazil'!E:E,AR84)</f>
        <v>0</v>
      </c>
      <c r="AZ84" s="62">
        <f t="shared" si="152"/>
        <v>0</v>
      </c>
      <c r="BA84" s="1051"/>
      <c r="BB84" s="173">
        <f>IFERROR((J84/J87)*BA87,0)</f>
        <v>0</v>
      </c>
      <c r="BC84" s="135"/>
      <c r="BD84" s="66" t="s">
        <v>78</v>
      </c>
      <c r="BE84" s="114">
        <f t="shared" si="153"/>
        <v>0</v>
      </c>
      <c r="BF84" s="114">
        <f t="shared" si="153"/>
        <v>0</v>
      </c>
      <c r="BG84" s="114">
        <f t="shared" si="153"/>
        <v>0</v>
      </c>
      <c r="BH84" s="114">
        <f t="shared" si="153"/>
        <v>0</v>
      </c>
      <c r="BI84" s="114">
        <f t="shared" si="153"/>
        <v>0</v>
      </c>
      <c r="BJ84" s="114">
        <f t="shared" si="153"/>
        <v>0</v>
      </c>
      <c r="BK84" s="114">
        <f t="shared" si="153"/>
        <v>0</v>
      </c>
      <c r="BL84" s="62">
        <f t="shared" si="154"/>
        <v>0</v>
      </c>
      <c r="BM84" s="62">
        <f t="shared" si="155"/>
        <v>0</v>
      </c>
      <c r="BN84" s="80"/>
      <c r="BO84" s="137"/>
      <c r="BP84" s="66" t="s">
        <v>78</v>
      </c>
      <c r="BQ84" s="114">
        <f t="shared" si="156"/>
        <v>0</v>
      </c>
      <c r="BR84" s="114">
        <f t="shared" si="156"/>
        <v>0</v>
      </c>
      <c r="BS84" s="114">
        <f t="shared" si="156"/>
        <v>0</v>
      </c>
      <c r="BT84" s="114">
        <f t="shared" si="156"/>
        <v>0</v>
      </c>
      <c r="BU84" s="114">
        <f t="shared" si="156"/>
        <v>0</v>
      </c>
      <c r="BV84" s="114">
        <f t="shared" si="156"/>
        <v>0</v>
      </c>
      <c r="BW84" s="114">
        <f t="shared" si="156"/>
        <v>0</v>
      </c>
      <c r="BX84" s="62">
        <f t="shared" si="157"/>
        <v>0</v>
      </c>
      <c r="BY84" s="134"/>
      <c r="BZ84" s="119"/>
      <c r="CA84" s="119"/>
      <c r="CB84" s="119"/>
    </row>
    <row r="85" spans="2:80" ht="15" x14ac:dyDescent="0.2">
      <c r="B85" s="1104"/>
      <c r="D85" s="66" t="s">
        <v>79</v>
      </c>
      <c r="E85" s="114">
        <f>'3. FN PO PARTNERJIH '!D78</f>
        <v>0</v>
      </c>
      <c r="F85" s="114">
        <f>'3. FN PO PARTNERJIH '!E78</f>
        <v>0</v>
      </c>
      <c r="G85" s="114">
        <f>'3. FN PO PARTNERJIH '!F78</f>
        <v>0</v>
      </c>
      <c r="H85" s="114">
        <f>'3. FN PO PARTNERJIH '!G78</f>
        <v>0</v>
      </c>
      <c r="I85" s="114">
        <f>'3. FN PO PARTNERJIH '!H78</f>
        <v>0</v>
      </c>
      <c r="J85" s="114">
        <f>'3. FN PO PARTNERJIH '!I78</f>
        <v>0</v>
      </c>
      <c r="K85" s="114">
        <f>'3. FN PO PARTNERJIH '!J78</f>
        <v>0</v>
      </c>
      <c r="L85" s="62">
        <f t="shared" si="148"/>
        <v>0</v>
      </c>
      <c r="M85" s="85"/>
      <c r="N85" s="73"/>
      <c r="O85" s="66" t="s">
        <v>79</v>
      </c>
      <c r="P85" s="114">
        <f>'8a. Pretekli potrjeni izdatki'!E60</f>
        <v>0</v>
      </c>
      <c r="Q85" s="114">
        <f>'8a. Pretekli potrjeni izdatki'!F60</f>
        <v>0</v>
      </c>
      <c r="R85" s="114">
        <f>'8a. Pretekli potrjeni izdatki'!G60</f>
        <v>0</v>
      </c>
      <c r="S85" s="114">
        <f>'8a. Pretekli potrjeni izdatki'!H60</f>
        <v>0</v>
      </c>
      <c r="T85" s="114">
        <f>'8a. Pretekli potrjeni izdatki'!I60</f>
        <v>0</v>
      </c>
      <c r="U85" s="114">
        <f>'8a. Pretekli potrjeni izdatki'!J60</f>
        <v>0</v>
      </c>
      <c r="V85" s="114">
        <f>'8a. Pretekli potrjeni izdatki'!K60</f>
        <v>0</v>
      </c>
      <c r="W85" s="62">
        <f t="shared" si="149"/>
        <v>0</v>
      </c>
      <c r="X85" s="75"/>
      <c r="Y85" s="73"/>
      <c r="Z85" s="139" t="str">
        <f>IF(COUNTIF('2. IZJAVA'!$P$46,"?*"),'2. IZJAVA'!$P$46,"")</f>
        <v/>
      </c>
      <c r="AA85" s="169" t="s">
        <v>79</v>
      </c>
      <c r="AB85" s="170">
        <f>SUMIFS('6. Seznam dokazil'!P:P,'6. Seznam dokazil'!C:C,AB78,'6. Seznam dokazil'!D:D,$AB$55,'6. Seznam dokazil'!E:E,AA85)</f>
        <v>0</v>
      </c>
      <c r="AC85" s="170">
        <f>SUMIFS('6. Seznam dokazil'!P:P,'6. Seznam dokazil'!C:C,'6a. Seznam dokazil '!AB78,'6. Seznam dokazil'!D:D,'6a. Seznam dokazil '!$AC$55,'6. Seznam dokazil'!E:E,'6a. Seznam dokazil '!AA85)</f>
        <v>0</v>
      </c>
      <c r="AD85" s="170">
        <f>SUMIFS('6. Seznam dokazil'!P:P,'6. Seznam dokazil'!C:C,'6a. Seznam dokazil '!AB78,'6. Seznam dokazil'!D:D,'6a. Seznam dokazil '!$AD$55,'6. Seznam dokazil'!E:E,'6a. Seznam dokazil '!AA85)</f>
        <v>0</v>
      </c>
      <c r="AE85" s="170">
        <f>SUMIFS('6. Seznam dokazil'!P:P,'6. Seznam dokazil'!C:C,'6a. Seznam dokazil '!AB78,'6. Seznam dokazil'!D:D,'6a. Seznam dokazil '!$AE$55,'6. Seznam dokazil'!E:E,'6a. Seznam dokazil '!AA85)</f>
        <v>0</v>
      </c>
      <c r="AF85" s="170">
        <f>SUMIFS('6. Seznam dokazil'!P:P,'6. Seznam dokazil'!C:C,'6a. Seznam dokazil '!AB78,'6. Seznam dokazil'!D:D,'6a. Seznam dokazil '!$AF$55,'6. Seznam dokazil'!E:E,'6a. Seznam dokazil '!AA85)</f>
        <v>0</v>
      </c>
      <c r="AG85" s="170">
        <f>IF($J$50=$AH$3,AL85,SUMIFS('6. Seznam dokazil'!P:P,'6. Seznam dokazil'!C:C,'6a. Seznam dokazil '!AB78,'6. Seznam dokazil'!D:D,'6a. Seznam dokazil '!$AG$55,'6. Seznam dokazil'!E:E,'6a. Seznam dokazil '!AA85))</f>
        <v>0</v>
      </c>
      <c r="AH85" s="170">
        <f>SUMIFS('6. Seznam dokazil'!P:P,'6. Seznam dokazil'!C:C,'6a. Seznam dokazil '!AB78,'6. Seznam dokazil'!D:D,'6a. Seznam dokazil '!$AH$55,'6. Seznam dokazil'!E:E,'6a. Seznam dokazil '!AA85)</f>
        <v>0</v>
      </c>
      <c r="AI85" s="171">
        <f t="shared" si="150"/>
        <v>0</v>
      </c>
      <c r="AJ85" s="171">
        <f t="shared" si="151"/>
        <v>0</v>
      </c>
      <c r="AK85" s="1054"/>
      <c r="AL85" s="170">
        <f>IFERROR((J85/J87)*AK87,0)</f>
        <v>0</v>
      </c>
      <c r="AM85" s="65"/>
      <c r="AN85" s="65"/>
      <c r="AO85" s="65"/>
      <c r="AP85" s="123"/>
      <c r="AQ85" s="124"/>
      <c r="AR85" s="66" t="s">
        <v>79</v>
      </c>
      <c r="AS85" s="114">
        <f>SUMIFS('6. Seznam dokazil'!O:O,'6. Seznam dokazil'!C:C,$AS$78,'6. Seznam dokazil'!D:D,$AS$55,'6. Seznam dokazil'!E:E,AR85)</f>
        <v>0</v>
      </c>
      <c r="AT85" s="114">
        <f>SUMIFS('6. Seznam dokazil'!O:O,'6. Seznam dokazil'!C:C,$AS$78,'6. Seznam dokazil'!D:D,$AT$55,'6. Seznam dokazil'!E:E,AR85)</f>
        <v>0</v>
      </c>
      <c r="AU85" s="114">
        <f>SUMIFS('6. Seznam dokazil'!O:O,'6. Seznam dokazil'!C:C,$AS$78,'6. Seznam dokazil'!D:D,$AU$55,'6. Seznam dokazil'!E:E,AR85)</f>
        <v>0</v>
      </c>
      <c r="AV85" s="114">
        <f>SUMIFS('6. Seznam dokazil'!O:O,'6. Seznam dokazil'!C:C,$AS$78,'6. Seznam dokazil'!D:D,$AV$55,'6. Seznam dokazil'!E:E,AR85)</f>
        <v>0</v>
      </c>
      <c r="AW85" s="114">
        <f>SUMIFS('6. Seznam dokazil'!O:O,'6. Seznam dokazil'!C:C,$AS$78,'6. Seznam dokazil'!D:D,$AW$55,'6. Seznam dokazil'!E:E,AR85)</f>
        <v>0</v>
      </c>
      <c r="AX85" s="114">
        <f>IF($J$50=$AH$3,BB85,SUMIFS('6. Seznam dokazil'!O:O,'6. Seznam dokazil'!C:C,$AS$78,'6. Seznam dokazil'!D:D,$AX$55,'6. Seznam dokazil'!E:E,AR85))</f>
        <v>0</v>
      </c>
      <c r="AY85" s="114">
        <f>SUMIFS('6. Seznam dokazil'!O:O,'6. Seznam dokazil'!C:C,$AS$78,'6. Seznam dokazil'!D:D,$AY$55,'6. Seznam dokazil'!E:E,AR85)</f>
        <v>0</v>
      </c>
      <c r="AZ85" s="62">
        <f t="shared" si="152"/>
        <v>0</v>
      </c>
      <c r="BA85" s="1051"/>
      <c r="BB85" s="173">
        <f>IFERROR((J85/J87)*BA87,0)</f>
        <v>0</v>
      </c>
      <c r="BC85" s="135"/>
      <c r="BD85" s="66" t="s">
        <v>79</v>
      </c>
      <c r="BE85" s="114">
        <f t="shared" si="153"/>
        <v>0</v>
      </c>
      <c r="BF85" s="114">
        <f t="shared" si="153"/>
        <v>0</v>
      </c>
      <c r="BG85" s="114">
        <f t="shared" si="153"/>
        <v>0</v>
      </c>
      <c r="BH85" s="114">
        <f t="shared" si="153"/>
        <v>0</v>
      </c>
      <c r="BI85" s="114">
        <f t="shared" si="153"/>
        <v>0</v>
      </c>
      <c r="BJ85" s="114">
        <f t="shared" si="153"/>
        <v>0</v>
      </c>
      <c r="BK85" s="114">
        <f t="shared" si="153"/>
        <v>0</v>
      </c>
      <c r="BL85" s="62">
        <f t="shared" si="154"/>
        <v>0</v>
      </c>
      <c r="BM85" s="62">
        <f t="shared" si="155"/>
        <v>0</v>
      </c>
      <c r="BN85" s="80"/>
      <c r="BO85" s="137"/>
      <c r="BP85" s="66" t="s">
        <v>79</v>
      </c>
      <c r="BQ85" s="114">
        <f t="shared" si="156"/>
        <v>0</v>
      </c>
      <c r="BR85" s="114">
        <f t="shared" si="156"/>
        <v>0</v>
      </c>
      <c r="BS85" s="114">
        <f t="shared" si="156"/>
        <v>0</v>
      </c>
      <c r="BT85" s="114">
        <f t="shared" si="156"/>
        <v>0</v>
      </c>
      <c r="BU85" s="114">
        <f t="shared" si="156"/>
        <v>0</v>
      </c>
      <c r="BV85" s="114">
        <f t="shared" si="156"/>
        <v>0</v>
      </c>
      <c r="BW85" s="114">
        <f t="shared" si="156"/>
        <v>0</v>
      </c>
      <c r="BX85" s="62">
        <f t="shared" si="157"/>
        <v>0</v>
      </c>
      <c r="BY85" s="134"/>
      <c r="BZ85" s="119"/>
      <c r="CA85" s="119"/>
      <c r="CB85" s="119"/>
    </row>
    <row r="86" spans="2:80" ht="15" x14ac:dyDescent="0.2">
      <c r="B86" s="1104"/>
      <c r="D86" s="66" t="s">
        <v>100</v>
      </c>
      <c r="E86" s="114">
        <f>'3. FN PO PARTNERJIH '!D79</f>
        <v>0</v>
      </c>
      <c r="F86" s="114">
        <f>'3. FN PO PARTNERJIH '!E79</f>
        <v>0</v>
      </c>
      <c r="G86" s="114">
        <f>'3. FN PO PARTNERJIH '!F79</f>
        <v>0</v>
      </c>
      <c r="H86" s="114">
        <f>'3. FN PO PARTNERJIH '!G79</f>
        <v>0</v>
      </c>
      <c r="I86" s="114">
        <f>'3. FN PO PARTNERJIH '!H79</f>
        <v>0</v>
      </c>
      <c r="J86" s="114">
        <f>'3. FN PO PARTNERJIH '!I79</f>
        <v>0</v>
      </c>
      <c r="K86" s="114">
        <f>'3. FN PO PARTNERJIH '!J79</f>
        <v>0</v>
      </c>
      <c r="L86" s="62">
        <f t="shared" si="148"/>
        <v>0</v>
      </c>
      <c r="M86" s="85"/>
      <c r="N86" s="73"/>
      <c r="O86" s="66" t="s">
        <v>100</v>
      </c>
      <c r="P86" s="114">
        <f>'8a. Pretekli potrjeni izdatki'!E61</f>
        <v>0</v>
      </c>
      <c r="Q86" s="114">
        <f>'8a. Pretekli potrjeni izdatki'!F61</f>
        <v>0</v>
      </c>
      <c r="R86" s="114">
        <f>'8a. Pretekli potrjeni izdatki'!G61</f>
        <v>0</v>
      </c>
      <c r="S86" s="114">
        <f>'8a. Pretekli potrjeni izdatki'!H61</f>
        <v>0</v>
      </c>
      <c r="T86" s="114">
        <f>'8a. Pretekli potrjeni izdatki'!I61</f>
        <v>0</v>
      </c>
      <c r="U86" s="114">
        <f>'8a. Pretekli potrjeni izdatki'!J61</f>
        <v>0</v>
      </c>
      <c r="V86" s="114">
        <f>'8a. Pretekli potrjeni izdatki'!K61</f>
        <v>0</v>
      </c>
      <c r="W86" s="62">
        <f t="shared" si="149"/>
        <v>0</v>
      </c>
      <c r="X86" s="75"/>
      <c r="Y86" s="73"/>
      <c r="Z86" s="139" t="str">
        <f>IF(COUNTIF('2. IZJAVA'!$P$46,"?*"),'2. IZJAVA'!$P$46,"")</f>
        <v/>
      </c>
      <c r="AA86" s="169" t="s">
        <v>100</v>
      </c>
      <c r="AB86" s="170">
        <f>SUMIFS('6. Seznam dokazil'!P:P,'6. Seznam dokazil'!C:C,AB78,'6. Seznam dokazil'!D:D,$AB$55,'6. Seznam dokazil'!E:E,AA86)</f>
        <v>0</v>
      </c>
      <c r="AC86" s="170">
        <f>SUMIFS('6. Seznam dokazil'!P:P,'6. Seznam dokazil'!C:C,'6a. Seznam dokazil '!AB78,'6. Seznam dokazil'!D:D,'6a. Seznam dokazil '!$AC$55,'6. Seznam dokazil'!E:E,'6a. Seznam dokazil '!AA86)</f>
        <v>0</v>
      </c>
      <c r="AD86" s="170">
        <f>SUMIFS('6. Seznam dokazil'!P:P,'6. Seznam dokazil'!C:C,'6a. Seznam dokazil '!AB78,'6. Seznam dokazil'!D:D,'6a. Seznam dokazil '!$AD$55,'6. Seznam dokazil'!E:E,'6a. Seznam dokazil '!AA86)</f>
        <v>0</v>
      </c>
      <c r="AE86" s="170">
        <f>SUMIFS('6. Seznam dokazil'!P:P,'6. Seznam dokazil'!C:C,'6a. Seznam dokazil '!AB78,'6. Seznam dokazil'!D:D,'6a. Seznam dokazil '!$AE$55,'6. Seznam dokazil'!E:E,'6a. Seznam dokazil '!AA86)</f>
        <v>0</v>
      </c>
      <c r="AF86" s="170">
        <f>SUMIFS('6. Seznam dokazil'!P:P,'6. Seznam dokazil'!C:C,'6a. Seznam dokazil '!AB78,'6. Seznam dokazil'!D:D,'6a. Seznam dokazil '!$AF$55,'6. Seznam dokazil'!E:E,'6a. Seznam dokazil '!AA86)</f>
        <v>0</v>
      </c>
      <c r="AG86" s="170">
        <f>IF($J$50=$AH$3,AL86,SUMIFS('6. Seznam dokazil'!P:P,'6. Seznam dokazil'!C:C,'6a. Seznam dokazil '!AB78,'6. Seznam dokazil'!D:D,'6a. Seznam dokazil '!$AG$55,'6. Seznam dokazil'!E:E,'6a. Seznam dokazil '!AA86))</f>
        <v>0</v>
      </c>
      <c r="AH86" s="170">
        <f>SUMIFS('6. Seznam dokazil'!P:P,'6. Seznam dokazil'!C:C,'6a. Seznam dokazil '!AB78,'6. Seznam dokazil'!D:D,'6a. Seznam dokazil '!$AH$55,'6. Seznam dokazil'!E:E,'6a. Seznam dokazil '!AA86)</f>
        <v>0</v>
      </c>
      <c r="AI86" s="171">
        <f t="shared" si="150"/>
        <v>0</v>
      </c>
      <c r="AJ86" s="171">
        <f t="shared" si="151"/>
        <v>0</v>
      </c>
      <c r="AK86" s="1055"/>
      <c r="AL86" s="170">
        <f>IFERROR((J86/J87)*AK87,0)</f>
        <v>0</v>
      </c>
      <c r="AM86" s="65"/>
      <c r="AN86" s="65"/>
      <c r="AO86" s="65"/>
      <c r="AP86" s="123"/>
      <c r="AQ86" s="124"/>
      <c r="AR86" s="66" t="s">
        <v>100</v>
      </c>
      <c r="AS86" s="114">
        <f>SUMIFS('6. Seznam dokazil'!O:O,'6. Seznam dokazil'!C:C,$AS$78,'6. Seznam dokazil'!D:D,$AS$55,'6. Seznam dokazil'!E:E,AR86)</f>
        <v>0</v>
      </c>
      <c r="AT86" s="114">
        <f>SUMIFS('6. Seznam dokazil'!O:O,'6. Seznam dokazil'!C:C,$AS$78,'6. Seznam dokazil'!D:D,$AT$55,'6. Seznam dokazil'!E:E,AR86)</f>
        <v>0</v>
      </c>
      <c r="AU86" s="114">
        <f>SUMIFS('6. Seznam dokazil'!O:O,'6. Seznam dokazil'!C:C,$AS$78,'6. Seznam dokazil'!D:D,$AU$55,'6. Seznam dokazil'!E:E,AR86)</f>
        <v>0</v>
      </c>
      <c r="AV86" s="114">
        <f>SUMIFS('6. Seznam dokazil'!O:O,'6. Seznam dokazil'!C:C,$AS$78,'6. Seznam dokazil'!D:D,$AV$55,'6. Seznam dokazil'!E:E,AR86)</f>
        <v>0</v>
      </c>
      <c r="AW86" s="114">
        <f>SUMIFS('6. Seznam dokazil'!O:O,'6. Seznam dokazil'!C:C,$AS$78,'6. Seznam dokazil'!D:D,$AW$55,'6. Seznam dokazil'!E:E,AR86)</f>
        <v>0</v>
      </c>
      <c r="AX86" s="114">
        <f>IF($J$50=$AH$3,BB86,SUMIFS('6. Seznam dokazil'!O:O,'6. Seznam dokazil'!C:C,$AS$78,'6. Seznam dokazil'!D:D,$AX$55,'6. Seznam dokazil'!E:E,AR86))</f>
        <v>0</v>
      </c>
      <c r="AY86" s="114">
        <f>SUMIFS('6. Seznam dokazil'!O:O,'6. Seznam dokazil'!C:C,$AS$78,'6. Seznam dokazil'!D:D,$AY$55,'6. Seznam dokazil'!E:E,AR86)</f>
        <v>0</v>
      </c>
      <c r="AZ86" s="62">
        <f t="shared" si="152"/>
        <v>0</v>
      </c>
      <c r="BA86" s="1052"/>
      <c r="BB86" s="173">
        <f>IFERROR((J86/J87)*BA87,0)</f>
        <v>0</v>
      </c>
      <c r="BC86" s="135"/>
      <c r="BD86" s="66" t="s">
        <v>100</v>
      </c>
      <c r="BE86" s="114">
        <f t="shared" si="153"/>
        <v>0</v>
      </c>
      <c r="BF86" s="114">
        <f t="shared" si="153"/>
        <v>0</v>
      </c>
      <c r="BG86" s="114">
        <f t="shared" si="153"/>
        <v>0</v>
      </c>
      <c r="BH86" s="114">
        <f t="shared" si="153"/>
        <v>0</v>
      </c>
      <c r="BI86" s="114">
        <f t="shared" si="153"/>
        <v>0</v>
      </c>
      <c r="BJ86" s="114">
        <f t="shared" si="153"/>
        <v>0</v>
      </c>
      <c r="BK86" s="114">
        <f t="shared" si="153"/>
        <v>0</v>
      </c>
      <c r="BL86" s="62">
        <f t="shared" si="154"/>
        <v>0</v>
      </c>
      <c r="BM86" s="62">
        <f t="shared" si="155"/>
        <v>0</v>
      </c>
      <c r="BN86" s="80"/>
      <c r="BO86" s="137"/>
      <c r="BP86" s="66" t="s">
        <v>100</v>
      </c>
      <c r="BQ86" s="114">
        <f t="shared" si="156"/>
        <v>0</v>
      </c>
      <c r="BR86" s="114">
        <f t="shared" si="156"/>
        <v>0</v>
      </c>
      <c r="BS86" s="114">
        <f t="shared" si="156"/>
        <v>0</v>
      </c>
      <c r="BT86" s="114">
        <f t="shared" si="156"/>
        <v>0</v>
      </c>
      <c r="BU86" s="114">
        <f t="shared" si="156"/>
        <v>0</v>
      </c>
      <c r="BV86" s="114">
        <f t="shared" si="156"/>
        <v>0</v>
      </c>
      <c r="BW86" s="114">
        <f t="shared" si="156"/>
        <v>0</v>
      </c>
      <c r="BX86" s="62">
        <f t="shared" si="157"/>
        <v>0</v>
      </c>
      <c r="BY86" s="134"/>
      <c r="BZ86" s="119"/>
      <c r="CA86" s="119"/>
      <c r="CB86" s="119"/>
    </row>
    <row r="87" spans="2:80" ht="45.75" thickBot="1" x14ac:dyDescent="0.25">
      <c r="B87" s="1105"/>
      <c r="D87" s="66" t="str">
        <f>"ODOBRENA SREDSTVA"&amp;" "&amp;E78</f>
        <v>ODOBRENA SREDSTVA PARTNER 2</v>
      </c>
      <c r="E87" s="67">
        <f t="shared" ref="E87:L87" si="158">SUM(E81:E86)</f>
        <v>0</v>
      </c>
      <c r="F87" s="67">
        <f t="shared" si="158"/>
        <v>0</v>
      </c>
      <c r="G87" s="67">
        <f t="shared" si="158"/>
        <v>0</v>
      </c>
      <c r="H87" s="67">
        <f t="shared" si="158"/>
        <v>0</v>
      </c>
      <c r="I87" s="67">
        <f t="shared" si="158"/>
        <v>0</v>
      </c>
      <c r="J87" s="67">
        <f t="shared" si="158"/>
        <v>0</v>
      </c>
      <c r="K87" s="67">
        <f t="shared" si="158"/>
        <v>0</v>
      </c>
      <c r="L87" s="67">
        <f t="shared" si="158"/>
        <v>0</v>
      </c>
      <c r="M87" s="85"/>
      <c r="N87" s="73"/>
      <c r="O87" s="66" t="str">
        <f>"PPI"&amp;" "&amp;P78</f>
        <v>PPI 0</v>
      </c>
      <c r="P87" s="67">
        <f t="shared" ref="P87:W87" si="159">SUM(P81:P86)</f>
        <v>0</v>
      </c>
      <c r="Q87" s="67">
        <f t="shared" si="159"/>
        <v>0</v>
      </c>
      <c r="R87" s="67">
        <f t="shared" si="159"/>
        <v>0</v>
      </c>
      <c r="S87" s="67">
        <f t="shared" si="159"/>
        <v>0</v>
      </c>
      <c r="T87" s="67">
        <f t="shared" si="159"/>
        <v>0</v>
      </c>
      <c r="U87" s="67">
        <f t="shared" si="159"/>
        <v>0</v>
      </c>
      <c r="V87" s="67">
        <f t="shared" si="159"/>
        <v>0</v>
      </c>
      <c r="W87" s="67">
        <f t="shared" si="159"/>
        <v>0</v>
      </c>
      <c r="X87" s="75"/>
      <c r="Y87" s="73"/>
      <c r="Z87" s="139"/>
      <c r="AA87" s="169" t="str">
        <f>$AA$47&amp;" "&amp;AB78</f>
        <v>POTRJENI (PO KONTROLI) PARTNER 2</v>
      </c>
      <c r="AB87" s="182">
        <f t="shared" ref="AB87:AH87" si="160">SUM(AB81:AB86)</f>
        <v>0</v>
      </c>
      <c r="AC87" s="182">
        <f t="shared" si="160"/>
        <v>0</v>
      </c>
      <c r="AD87" s="182">
        <f t="shared" si="160"/>
        <v>0</v>
      </c>
      <c r="AE87" s="182">
        <f t="shared" si="160"/>
        <v>0</v>
      </c>
      <c r="AF87" s="182">
        <f t="shared" si="160"/>
        <v>0</v>
      </c>
      <c r="AG87" s="182">
        <f t="shared" si="160"/>
        <v>0</v>
      </c>
      <c r="AH87" s="182">
        <f t="shared" si="160"/>
        <v>0</v>
      </c>
      <c r="AI87" s="182">
        <f>SUM(AI81:AI86)</f>
        <v>0</v>
      </c>
      <c r="AJ87" s="182">
        <f>+AH87+AI87</f>
        <v>0</v>
      </c>
      <c r="AK87" s="182" t="b">
        <f>IF($J$50=$AH$3,IF(((AB87*AG79)+U87)&lt;=J87,(AB87*AG79),J87-U87))</f>
        <v>0</v>
      </c>
      <c r="AL87" s="182">
        <f>+AL86+AL85+AL84+AL83+AL82+AL81</f>
        <v>0</v>
      </c>
      <c r="AM87" s="65"/>
      <c r="AN87" s="65"/>
      <c r="AO87" s="65"/>
      <c r="AP87" s="123"/>
      <c r="AQ87" s="124"/>
      <c r="AR87" s="66" t="str">
        <f>$AA$47&amp;" "&amp;AS78</f>
        <v>POTRJENI (PO KONTROLI) PARTNER 2</v>
      </c>
      <c r="AS87" s="67">
        <f t="shared" ref="AS87:AZ87" si="161">SUM(AS81:AS86)</f>
        <v>0</v>
      </c>
      <c r="AT87" s="67">
        <f t="shared" si="161"/>
        <v>0</v>
      </c>
      <c r="AU87" s="67">
        <f t="shared" si="161"/>
        <v>0</v>
      </c>
      <c r="AV87" s="67">
        <f t="shared" si="161"/>
        <v>0</v>
      </c>
      <c r="AW87" s="67">
        <f t="shared" si="161"/>
        <v>0</v>
      </c>
      <c r="AX87" s="67">
        <f t="shared" si="161"/>
        <v>0</v>
      </c>
      <c r="AY87" s="67">
        <f t="shared" si="161"/>
        <v>0</v>
      </c>
      <c r="AZ87" s="67">
        <f t="shared" si="161"/>
        <v>0</v>
      </c>
      <c r="BA87" s="183" t="b">
        <f>IF($J$50=$AH$3,IF(((AS87*AG79)+U87)&lt;=J87,(AS87*AG79),J87-U87))</f>
        <v>0</v>
      </c>
      <c r="BB87" s="183">
        <f>+BB86+BB85+BB84+BB83+BB82+BB81</f>
        <v>0</v>
      </c>
      <c r="BC87" s="135"/>
      <c r="BD87" s="66" t="str">
        <f>$AA$47&amp;" "&amp;BE78</f>
        <v>POTRJENI (PO KONTROLI) 0</v>
      </c>
      <c r="BE87" s="67">
        <f t="shared" ref="BE87:BK87" si="162">SUM(BE81:BE86)</f>
        <v>0</v>
      </c>
      <c r="BF87" s="67">
        <f t="shared" si="162"/>
        <v>0</v>
      </c>
      <c r="BG87" s="67">
        <f t="shared" si="162"/>
        <v>0</v>
      </c>
      <c r="BH87" s="67">
        <f t="shared" si="162"/>
        <v>0</v>
      </c>
      <c r="BI87" s="67">
        <f t="shared" si="162"/>
        <v>0</v>
      </c>
      <c r="BJ87" s="67">
        <f t="shared" si="162"/>
        <v>0</v>
      </c>
      <c r="BK87" s="67">
        <f t="shared" si="162"/>
        <v>0</v>
      </c>
      <c r="BL87" s="67">
        <f>SUM(BL81:BL86)</f>
        <v>0</v>
      </c>
      <c r="BM87" s="67">
        <f>+BK87+BL87</f>
        <v>0</v>
      </c>
      <c r="BN87" s="80"/>
      <c r="BO87" s="137"/>
      <c r="BP87" s="66" t="str">
        <f>$BP$50&amp;" "&amp;BQ78</f>
        <v>PREOSTALA SREDSTVA PARTNER 2</v>
      </c>
      <c r="BQ87" s="67">
        <f t="shared" ref="BQ87:BX87" si="163">SUM(BQ81:BQ86)</f>
        <v>0</v>
      </c>
      <c r="BR87" s="67">
        <f t="shared" si="163"/>
        <v>0</v>
      </c>
      <c r="BS87" s="67">
        <f t="shared" si="163"/>
        <v>0</v>
      </c>
      <c r="BT87" s="67">
        <f t="shared" si="163"/>
        <v>0</v>
      </c>
      <c r="BU87" s="67">
        <f t="shared" si="163"/>
        <v>0</v>
      </c>
      <c r="BV87" s="67">
        <f t="shared" si="163"/>
        <v>0</v>
      </c>
      <c r="BW87" s="67">
        <f t="shared" si="163"/>
        <v>0</v>
      </c>
      <c r="BX87" s="67">
        <f t="shared" si="163"/>
        <v>0</v>
      </c>
      <c r="BY87" s="134"/>
      <c r="BZ87" s="119"/>
      <c r="CA87" s="119"/>
      <c r="CB87" s="119"/>
    </row>
    <row r="88" spans="2:80" x14ac:dyDescent="0.35">
      <c r="D88" s="187"/>
      <c r="E88" s="187"/>
      <c r="F88" s="187"/>
      <c r="G88" s="187"/>
      <c r="H88" s="187"/>
      <c r="I88" s="187"/>
      <c r="J88" s="187"/>
      <c r="K88" s="187"/>
      <c r="L88" s="187"/>
      <c r="M88" s="85"/>
      <c r="N88" s="73"/>
      <c r="O88" s="118"/>
      <c r="P88" s="118"/>
      <c r="Q88" s="118"/>
      <c r="R88" s="118"/>
      <c r="S88" s="118"/>
      <c r="T88" s="118"/>
      <c r="U88" s="118"/>
      <c r="V88" s="118"/>
      <c r="W88" s="118"/>
      <c r="X88" s="118"/>
      <c r="Y88" s="73"/>
      <c r="Z88" s="139"/>
      <c r="AA88" s="122"/>
      <c r="AB88" s="122"/>
      <c r="AC88" s="122"/>
      <c r="AD88" s="122"/>
      <c r="AE88" s="122"/>
      <c r="AF88" s="122"/>
      <c r="AG88" s="295" t="str">
        <f>IFERROR(IF(METODAADMIN=PAVŠAL,IF(AG87&gt;(ROUNDUP(AB87*AG79,2)),PREKORAČITEV,""),""),"")</f>
        <v/>
      </c>
      <c r="AH88" s="122"/>
      <c r="AI88" s="122"/>
      <c r="AJ88" s="122"/>
      <c r="AK88" s="122"/>
      <c r="AL88" s="122"/>
      <c r="AM88" s="122"/>
      <c r="AN88" s="122"/>
      <c r="AO88" s="122"/>
      <c r="AP88" s="123"/>
      <c r="AQ88" s="124"/>
      <c r="AR88" s="126"/>
      <c r="AS88" s="126"/>
      <c r="AT88" s="126"/>
      <c r="AU88" s="126"/>
      <c r="AV88" s="126"/>
      <c r="AW88" s="126"/>
      <c r="AX88" s="126"/>
      <c r="AY88" s="126"/>
      <c r="AZ88" s="126"/>
      <c r="BA88" s="126"/>
      <c r="BB88" s="127"/>
      <c r="BC88" s="135"/>
      <c r="BD88" s="130"/>
      <c r="BE88" s="130"/>
      <c r="BF88" s="130"/>
      <c r="BG88" s="130"/>
      <c r="BH88" s="130"/>
      <c r="BI88" s="130"/>
      <c r="BJ88" s="130"/>
      <c r="BK88" s="130"/>
      <c r="BL88" s="130"/>
      <c r="BM88" s="130"/>
      <c r="BN88" s="130"/>
      <c r="BO88" s="137"/>
      <c r="BP88" s="133"/>
      <c r="BQ88" s="534" t="str">
        <f>IF(BQ87&lt;0,"PREKORAČITEV POSTAVKE!!!","")</f>
        <v/>
      </c>
      <c r="BR88" s="534" t="str">
        <f t="shared" ref="BR88" si="164">IF(BR87&lt;0,"PREKORAČITEV POSTAVKE!!!","")</f>
        <v/>
      </c>
      <c r="BS88" s="534" t="str">
        <f t="shared" ref="BS88" si="165">IF(BS87&lt;0,"PREKORAČITEV POSTAVKE!!!","")</f>
        <v/>
      </c>
      <c r="BT88" s="534" t="str">
        <f t="shared" ref="BT88" si="166">IF(BT87&lt;0,"PREKORAČITEV POSTAVKE!!!","")</f>
        <v/>
      </c>
      <c r="BU88" s="534" t="str">
        <f t="shared" ref="BU88" si="167">IF(BU87&lt;0,"PREKORAČITEV POSTAVKE!!!","")</f>
        <v/>
      </c>
      <c r="BV88" s="534" t="str">
        <f t="shared" ref="BV88" si="168">IF(BV87&lt;0,"PREKORAČITEV POSTAVKE!!!","")</f>
        <v/>
      </c>
      <c r="BW88" s="534" t="str">
        <f t="shared" ref="BW88" si="169">IF(BW87&lt;0,"PREKORAČITEV POSTAVKE!!!","")</f>
        <v/>
      </c>
      <c r="BX88" s="534" t="str">
        <f>IF(BX87&lt;0,"PREKORAČITEV!!!","")</f>
        <v/>
      </c>
      <c r="BY88" s="134"/>
      <c r="BZ88" s="119"/>
      <c r="CA88" s="119"/>
      <c r="CB88" s="119"/>
    </row>
    <row r="89" spans="2:80" ht="26.25" thickBot="1" x14ac:dyDescent="0.4">
      <c r="D89" s="187"/>
      <c r="E89" s="187"/>
      <c r="F89" s="187"/>
      <c r="G89" s="187"/>
      <c r="H89" s="187"/>
      <c r="I89" s="187"/>
      <c r="J89" s="187"/>
      <c r="K89" s="187"/>
      <c r="L89" s="187"/>
      <c r="M89" s="85"/>
      <c r="N89" s="73"/>
      <c r="O89" s="118"/>
      <c r="P89" s="118"/>
      <c r="Q89" s="118"/>
      <c r="R89" s="118"/>
      <c r="S89" s="118"/>
      <c r="T89" s="118"/>
      <c r="U89" s="118"/>
      <c r="V89" s="118"/>
      <c r="W89" s="118"/>
      <c r="X89" s="118"/>
      <c r="Y89" s="73"/>
      <c r="Z89" s="139"/>
      <c r="AA89" s="334" t="s">
        <v>162</v>
      </c>
      <c r="AB89" s="335">
        <f>SUM(AB87:AG87)</f>
        <v>0</v>
      </c>
      <c r="AC89" s="122"/>
      <c r="AD89" s="122"/>
      <c r="AE89" s="122"/>
      <c r="AF89" s="317" t="str">
        <f>IF(AG88=$AH$7,$AH$8,"")</f>
        <v/>
      </c>
      <c r="AG89" s="216" t="str">
        <f>IF(AG88=$AH$7,AB87*AG79,"")</f>
        <v/>
      </c>
      <c r="AH89" s="122"/>
      <c r="AI89" s="122"/>
      <c r="AJ89" s="122"/>
      <c r="AK89" s="122"/>
      <c r="AL89" s="122"/>
      <c r="AM89" s="122"/>
      <c r="AN89" s="122"/>
      <c r="AO89" s="122"/>
      <c r="AP89" s="123"/>
      <c r="AQ89" s="124"/>
      <c r="AR89" s="126"/>
      <c r="AS89" s="126"/>
      <c r="AT89" s="126"/>
      <c r="AU89" s="126"/>
      <c r="AV89" s="126"/>
      <c r="AW89" s="126"/>
      <c r="AX89" s="126"/>
      <c r="AY89" s="126"/>
      <c r="AZ89" s="126"/>
      <c r="BA89" s="126"/>
      <c r="BB89" s="127"/>
      <c r="BC89" s="135"/>
      <c r="BD89" s="130"/>
      <c r="BE89" s="130"/>
      <c r="BF89" s="130"/>
      <c r="BG89" s="130"/>
      <c r="BH89" s="130"/>
      <c r="BI89" s="130"/>
      <c r="BJ89" s="130"/>
      <c r="BK89" s="130"/>
      <c r="BL89" s="130"/>
      <c r="BM89" s="130"/>
      <c r="BN89" s="130"/>
      <c r="BO89" s="137"/>
      <c r="BP89" s="133"/>
      <c r="BQ89" s="133"/>
      <c r="BR89" s="133"/>
      <c r="BS89" s="133"/>
      <c r="BT89" s="133"/>
      <c r="BU89" s="133"/>
      <c r="BV89" s="133"/>
      <c r="BW89" s="133"/>
      <c r="BX89" s="133"/>
      <c r="BY89" s="134"/>
      <c r="BZ89" s="119"/>
      <c r="CA89" s="119"/>
      <c r="CB89" s="119"/>
    </row>
    <row r="90" spans="2:80" ht="26.25" thickTop="1" x14ac:dyDescent="0.35">
      <c r="D90" s="187"/>
      <c r="E90" s="188" t="str">
        <f>+B92</f>
        <v>PARTNER 3</v>
      </c>
      <c r="F90" s="187"/>
      <c r="G90" s="187"/>
      <c r="H90" s="187"/>
      <c r="I90" s="187"/>
      <c r="J90" s="187"/>
      <c r="K90" s="187"/>
      <c r="L90" s="187"/>
      <c r="M90" s="85"/>
      <c r="N90" s="73"/>
      <c r="O90" s="311" t="s">
        <v>217</v>
      </c>
      <c r="P90" s="311">
        <f>$AB$6</f>
        <v>0</v>
      </c>
      <c r="Q90" s="118"/>
      <c r="R90" s="118"/>
      <c r="S90" s="118"/>
      <c r="T90" s="118"/>
      <c r="U90" s="118"/>
      <c r="V90" s="118"/>
      <c r="W90" s="118"/>
      <c r="X90" s="118"/>
      <c r="Y90" s="73"/>
      <c r="Z90" s="139"/>
      <c r="AA90" s="122"/>
      <c r="AB90" s="309" t="str">
        <f>+B92</f>
        <v>PARTNER 3</v>
      </c>
      <c r="AC90" s="122"/>
      <c r="AD90" s="122"/>
      <c r="AE90" s="122"/>
      <c r="AF90" s="318" t="str">
        <f>IF(AG88=$AH$7,$AH$9,"")</f>
        <v/>
      </c>
      <c r="AG90" s="216" t="str">
        <f>IFERROR(ROUNDUP(IF(AG88=$AH$7,(AG87-AB87*AG79),""),2),"")</f>
        <v/>
      </c>
      <c r="AH90" s="122"/>
      <c r="AI90" s="122"/>
      <c r="AJ90" s="122"/>
      <c r="AK90" s="122"/>
      <c r="AL90" s="122"/>
      <c r="AM90" s="122"/>
      <c r="AN90" s="122"/>
      <c r="AO90" s="122"/>
      <c r="AP90" s="123"/>
      <c r="AQ90" s="124"/>
      <c r="AR90" s="126"/>
      <c r="AS90" s="308" t="str">
        <f>+B92</f>
        <v>PARTNER 3</v>
      </c>
      <c r="AT90" s="126"/>
      <c r="AU90" s="126"/>
      <c r="AV90" s="126"/>
      <c r="AW90" s="126"/>
      <c r="AX90" s="126"/>
      <c r="AY90" s="126"/>
      <c r="AZ90" s="126"/>
      <c r="BA90" s="126"/>
      <c r="BB90" s="127"/>
      <c r="BC90" s="135"/>
      <c r="BD90" s="130"/>
      <c r="BE90" s="307">
        <f>$AB$6</f>
        <v>0</v>
      </c>
      <c r="BF90" s="130"/>
      <c r="BG90" s="130"/>
      <c r="BH90" s="130"/>
      <c r="BI90" s="130"/>
      <c r="BJ90" s="130"/>
      <c r="BK90" s="130"/>
      <c r="BL90" s="130"/>
      <c r="BM90" s="130"/>
      <c r="BN90" s="130"/>
      <c r="BO90" s="137"/>
      <c r="BP90" s="133"/>
      <c r="BQ90" s="547" t="str">
        <f>+B92</f>
        <v>PARTNER 3</v>
      </c>
      <c r="BR90" s="133"/>
      <c r="BS90" s="133"/>
      <c r="BT90" s="133"/>
      <c r="BU90" s="133"/>
      <c r="BV90" s="133"/>
      <c r="BW90" s="133"/>
      <c r="BX90" s="133"/>
      <c r="BY90" s="134"/>
      <c r="BZ90" s="119"/>
      <c r="CA90" s="119"/>
      <c r="CB90" s="119"/>
    </row>
    <row r="91" spans="2:80" ht="26.25" thickBot="1" x14ac:dyDescent="0.4">
      <c r="D91" s="187"/>
      <c r="E91" s="187"/>
      <c r="F91" s="187"/>
      <c r="G91" s="187"/>
      <c r="H91" s="187"/>
      <c r="I91" s="187"/>
      <c r="J91" s="313" t="str">
        <f>IF($J$50=$AH$3,'2. IZJAVA'!W47,"")</f>
        <v/>
      </c>
      <c r="K91" s="187"/>
      <c r="L91" s="187"/>
      <c r="M91" s="85"/>
      <c r="N91" s="73"/>
      <c r="O91" s="118"/>
      <c r="P91" s="118"/>
      <c r="Q91" s="118"/>
      <c r="R91" s="118"/>
      <c r="S91" s="118"/>
      <c r="T91" s="118"/>
      <c r="U91" s="118"/>
      <c r="V91" s="118"/>
      <c r="W91" s="118"/>
      <c r="X91" s="118"/>
      <c r="Y91" s="73"/>
      <c r="Z91" s="139"/>
      <c r="AA91" s="122"/>
      <c r="AB91" s="122"/>
      <c r="AC91" s="122"/>
      <c r="AD91" s="122"/>
      <c r="AE91" s="122"/>
      <c r="AF91" s="122"/>
      <c r="AG91" s="325" t="str">
        <f>IFERROR(J91,"")</f>
        <v/>
      </c>
      <c r="AH91" s="122"/>
      <c r="AI91" s="122"/>
      <c r="AJ91" s="122"/>
      <c r="AK91" s="122"/>
      <c r="AL91" s="122"/>
      <c r="AM91" s="122"/>
      <c r="AN91" s="122"/>
      <c r="AO91" s="122"/>
      <c r="AP91" s="123"/>
      <c r="AQ91" s="124"/>
      <c r="AR91" s="126"/>
      <c r="AS91" s="126"/>
      <c r="AT91" s="126"/>
      <c r="AU91" s="126"/>
      <c r="AV91" s="126"/>
      <c r="AW91" s="126"/>
      <c r="AX91" s="126"/>
      <c r="AY91" s="126"/>
      <c r="AZ91" s="126"/>
      <c r="BA91" s="126"/>
      <c r="BB91" s="127"/>
      <c r="BC91" s="135"/>
      <c r="BD91" s="130"/>
      <c r="BE91" s="130"/>
      <c r="BF91" s="130"/>
      <c r="BG91" s="130"/>
      <c r="BH91" s="130"/>
      <c r="BI91" s="130"/>
      <c r="BJ91" s="130"/>
      <c r="BK91" s="130"/>
      <c r="BL91" s="130"/>
      <c r="BM91" s="130"/>
      <c r="BN91" s="130"/>
      <c r="BO91" s="137"/>
      <c r="BP91" s="133"/>
      <c r="BQ91" s="133"/>
      <c r="BR91" s="133"/>
      <c r="BS91" s="133"/>
      <c r="BT91" s="133"/>
      <c r="BU91" s="133"/>
      <c r="BV91" s="133"/>
      <c r="BW91" s="133"/>
      <c r="BX91" s="133"/>
      <c r="BY91" s="134"/>
      <c r="BZ91" s="119"/>
      <c r="CA91" s="119"/>
      <c r="CB91" s="119"/>
    </row>
    <row r="92" spans="2:80" ht="45" x14ac:dyDescent="0.2">
      <c r="B92" s="1103" t="str">
        <f>IF(COUNTIF('2. IZJAVA'!E47,"?*"),'2. IZJAVA'!E47,"PARTNER 3")</f>
        <v>PARTNER 3</v>
      </c>
      <c r="D92" s="55" t="s">
        <v>31</v>
      </c>
      <c r="E92" s="570" t="str">
        <f>$AE$3</f>
        <v>Stroški osebja</v>
      </c>
      <c r="F92" s="570" t="str">
        <f>$AE$4</f>
        <v>Stroški zunanjih izvajalcev</v>
      </c>
      <c r="G92" s="570" t="str">
        <f>$AE$5</f>
        <v>Oprema</v>
      </c>
      <c r="H92" s="570" t="str">
        <f>$AE$6</f>
        <v>Gradnja in nakup nepr.</v>
      </c>
      <c r="I92" s="570" t="str">
        <f>$AE$7</f>
        <v>Nepos. admin. str.</v>
      </c>
      <c r="J92" s="570" t="s">
        <v>389</v>
      </c>
      <c r="K92" s="570" t="str">
        <f>$AE$9</f>
        <v/>
      </c>
      <c r="L92" s="570" t="s">
        <v>113</v>
      </c>
      <c r="M92" s="85"/>
      <c r="N92" s="73"/>
      <c r="O92" s="55" t="s">
        <v>31</v>
      </c>
      <c r="P92" s="570" t="str">
        <f>$AE$3</f>
        <v>Stroški osebja</v>
      </c>
      <c r="Q92" s="570" t="str">
        <f>$AE$4</f>
        <v>Stroški zunanjih izvajalcev</v>
      </c>
      <c r="R92" s="570" t="str">
        <f>$AE$5</f>
        <v>Oprema</v>
      </c>
      <c r="S92" s="570" t="str">
        <f>$AE$6</f>
        <v>Gradnja in nakup nepr.</v>
      </c>
      <c r="T92" s="570" t="str">
        <f>$AE$7</f>
        <v>Nepos. admin. str.</v>
      </c>
      <c r="U92" s="570" t="s">
        <v>389</v>
      </c>
      <c r="V92" s="570" t="str">
        <f>$AE$9</f>
        <v/>
      </c>
      <c r="W92" s="570" t="s">
        <v>113</v>
      </c>
      <c r="X92" s="149"/>
      <c r="Y92" s="73"/>
      <c r="Z92" s="139"/>
      <c r="AA92" s="151" t="s">
        <v>31</v>
      </c>
      <c r="AB92" s="152" t="str">
        <f>$AE$3</f>
        <v>Stroški osebja</v>
      </c>
      <c r="AC92" s="152" t="str">
        <f>$AE$4</f>
        <v>Stroški zunanjih izvajalcev</v>
      </c>
      <c r="AD92" s="152" t="str">
        <f>$AE$5</f>
        <v>Oprema</v>
      </c>
      <c r="AE92" s="152" t="str">
        <f>$AE$6</f>
        <v>Gradnja in nakup nepr.</v>
      </c>
      <c r="AF92" s="152" t="str">
        <f>$AE$7</f>
        <v>Nepos. admin. str.</v>
      </c>
      <c r="AG92" s="152" t="s">
        <v>389</v>
      </c>
      <c r="AH92" s="152" t="str">
        <f>$AE$9</f>
        <v/>
      </c>
      <c r="AI92" s="152" t="s">
        <v>172</v>
      </c>
      <c r="AJ92" s="152" t="s">
        <v>173</v>
      </c>
      <c r="AK92" s="1053" t="s">
        <v>388</v>
      </c>
      <c r="AL92" s="152" t="s">
        <v>157</v>
      </c>
      <c r="AM92" s="57"/>
      <c r="AN92" s="57"/>
      <c r="AO92" s="57"/>
      <c r="AP92" s="123"/>
      <c r="AQ92" s="124"/>
      <c r="AR92" s="55" t="s">
        <v>31</v>
      </c>
      <c r="AS92" s="570" t="str">
        <f>$AE$3</f>
        <v>Stroški osebja</v>
      </c>
      <c r="AT92" s="570" t="str">
        <f>$AE$4</f>
        <v>Stroški zunanjih izvajalcev</v>
      </c>
      <c r="AU92" s="570" t="str">
        <f>$AE$5</f>
        <v>Oprema</v>
      </c>
      <c r="AV92" s="570" t="str">
        <f>$AE$6</f>
        <v>Gradnja in nakup nepr.</v>
      </c>
      <c r="AW92" s="570" t="str">
        <f>$AE$7</f>
        <v>Nepos. admin. str.</v>
      </c>
      <c r="AX92" s="570" t="s">
        <v>389</v>
      </c>
      <c r="AY92" s="570" t="str">
        <f>$AE$9</f>
        <v/>
      </c>
      <c r="AZ92" s="570" t="s">
        <v>113</v>
      </c>
      <c r="BA92" s="1050" t="s">
        <v>388</v>
      </c>
      <c r="BB92" s="156" t="s">
        <v>157</v>
      </c>
      <c r="BC92" s="135"/>
      <c r="BD92" s="55" t="s">
        <v>31</v>
      </c>
      <c r="BE92" s="570" t="str">
        <f>$AE$3</f>
        <v>Stroški osebja</v>
      </c>
      <c r="BF92" s="570" t="str">
        <f>$AE$4</f>
        <v>Stroški zunanjih izvajalcev</v>
      </c>
      <c r="BG92" s="570" t="str">
        <f>$AE$5</f>
        <v>Oprema</v>
      </c>
      <c r="BH92" s="570" t="str">
        <f>$AE$6</f>
        <v>Gradnja in nakup nepr.</v>
      </c>
      <c r="BI92" s="570" t="str">
        <f>$AE$7</f>
        <v>Nepos. admin. str.</v>
      </c>
      <c r="BJ92" s="570" t="s">
        <v>389</v>
      </c>
      <c r="BK92" s="570" t="str">
        <f>$AE$9</f>
        <v/>
      </c>
      <c r="BL92" s="570" t="s">
        <v>172</v>
      </c>
      <c r="BM92" s="570" t="s">
        <v>173</v>
      </c>
      <c r="BN92" s="189"/>
      <c r="BO92" s="137"/>
      <c r="BP92" s="55" t="s">
        <v>31</v>
      </c>
      <c r="BQ92" s="570" t="str">
        <f>$AE$3</f>
        <v>Stroški osebja</v>
      </c>
      <c r="BR92" s="570" t="str">
        <f>$AE$4</f>
        <v>Stroški zunanjih izvajalcev</v>
      </c>
      <c r="BS92" s="570" t="str">
        <f>$AE$5</f>
        <v>Oprema</v>
      </c>
      <c r="BT92" s="570" t="str">
        <f>$AE$6</f>
        <v>Gradnja in nakup nepr.</v>
      </c>
      <c r="BU92" s="570" t="str">
        <f>$AE$7</f>
        <v>Nepos. admin. str.</v>
      </c>
      <c r="BV92" s="570" t="s">
        <v>389</v>
      </c>
      <c r="BW92" s="570" t="str">
        <f>$AE$9</f>
        <v/>
      </c>
      <c r="BX92" s="570" t="s">
        <v>113</v>
      </c>
      <c r="BY92" s="134"/>
      <c r="BZ92" s="119"/>
      <c r="CA92" s="119"/>
      <c r="CB92" s="119"/>
    </row>
    <row r="93" spans="2:80" ht="15" x14ac:dyDescent="0.2">
      <c r="B93" s="1104"/>
      <c r="D93" s="66" t="s">
        <v>98</v>
      </c>
      <c r="E93" s="114">
        <f>'3. FN PO PARTNERJIH '!D93</f>
        <v>0</v>
      </c>
      <c r="F93" s="114">
        <f>'3. FN PO PARTNERJIH '!E93</f>
        <v>0</v>
      </c>
      <c r="G93" s="114">
        <f>'3. FN PO PARTNERJIH '!F93</f>
        <v>0</v>
      </c>
      <c r="H93" s="114">
        <f>'3. FN PO PARTNERJIH '!G93</f>
        <v>0</v>
      </c>
      <c r="I93" s="114">
        <f>'3. FN PO PARTNERJIH '!H93</f>
        <v>0</v>
      </c>
      <c r="J93" s="114">
        <f>'3. FN PO PARTNERJIH '!I93</f>
        <v>0</v>
      </c>
      <c r="K93" s="114">
        <f>'3. FN PO PARTNERJIH '!J93</f>
        <v>0</v>
      </c>
      <c r="L93" s="62">
        <f t="shared" ref="L93:L98" si="170">SUM(E93:K93)</f>
        <v>0</v>
      </c>
      <c r="M93" s="85"/>
      <c r="N93" s="73"/>
      <c r="O93" s="66" t="s">
        <v>98</v>
      </c>
      <c r="P93" s="114">
        <f>'8a. Pretekli potrjeni izdatki'!E69</f>
        <v>0</v>
      </c>
      <c r="Q93" s="114">
        <f>'8a. Pretekli potrjeni izdatki'!F69</f>
        <v>0</v>
      </c>
      <c r="R93" s="114">
        <f>'8a. Pretekli potrjeni izdatki'!G69</f>
        <v>0</v>
      </c>
      <c r="S93" s="114">
        <f>'8a. Pretekli potrjeni izdatki'!H69</f>
        <v>0</v>
      </c>
      <c r="T93" s="114">
        <f>'8a. Pretekli potrjeni izdatki'!I69</f>
        <v>0</v>
      </c>
      <c r="U93" s="114">
        <f>'8a. Pretekli potrjeni izdatki'!J69</f>
        <v>0</v>
      </c>
      <c r="V93" s="114">
        <f>'8a. Pretekli potrjeni izdatki'!K69</f>
        <v>0</v>
      </c>
      <c r="W93" s="62">
        <f t="shared" ref="W93:W98" si="171">SUM(P93:V93)</f>
        <v>0</v>
      </c>
      <c r="X93" s="149"/>
      <c r="Y93" s="73"/>
      <c r="Z93" s="139" t="str">
        <f>IF(COUNTIF('2. IZJAVA'!$P$47,"?*"),'2. IZJAVA'!$P$47,"")</f>
        <v/>
      </c>
      <c r="AA93" s="169" t="s">
        <v>98</v>
      </c>
      <c r="AB93" s="170">
        <f>SUMIFS('6. Seznam dokazil'!P:P,'6. Seznam dokazil'!C:C,AB90,'6. Seznam dokazil'!D:D,$AB$55,'6. Seznam dokazil'!E:E,AA93)</f>
        <v>0</v>
      </c>
      <c r="AC93" s="170">
        <f>SUMIFS('6. Seznam dokazil'!P:P,'6. Seznam dokazil'!C:C,'6a. Seznam dokazil '!AB90,'6. Seznam dokazil'!D:D,'6a. Seznam dokazil '!$AC$55,'6. Seznam dokazil'!E:E,'6a. Seznam dokazil '!AA93)</f>
        <v>0</v>
      </c>
      <c r="AD93" s="170">
        <f>SUMIFS('6. Seznam dokazil'!P:P,'6. Seznam dokazil'!C:C,'6a. Seznam dokazil '!AB90,'6. Seznam dokazil'!D:D,'6a. Seznam dokazil '!$AD$55,'6. Seznam dokazil'!E:E,'6a. Seznam dokazil '!AA93)</f>
        <v>0</v>
      </c>
      <c r="AE93" s="170">
        <f>SUMIFS('6. Seznam dokazil'!P:P,'6. Seznam dokazil'!C:C,'6a. Seznam dokazil '!AB90,'6. Seznam dokazil'!D:D,'6a. Seznam dokazil '!$AE$55,'6. Seznam dokazil'!E:E,'6a. Seznam dokazil '!AA93)</f>
        <v>0</v>
      </c>
      <c r="AF93" s="170">
        <f>SUMIFS('6. Seznam dokazil'!P:P,'6. Seznam dokazil'!C:C,'6a. Seznam dokazil '!AB90,'6. Seznam dokazil'!D:D,'6a. Seznam dokazil '!$AF$55,'6. Seznam dokazil'!E:E,'6a. Seznam dokazil '!AA93)</f>
        <v>0</v>
      </c>
      <c r="AG93" s="170">
        <f>IF($J$50=$AH$3,AL93,SUMIFS('6. Seznam dokazil'!P:P,'6. Seznam dokazil'!C:C,'6a. Seznam dokazil '!AB90,'6. Seznam dokazil'!D:D,'6a. Seznam dokazil '!$AG$55,'6. Seznam dokazil'!E:E,'6a. Seznam dokazil '!AA93))</f>
        <v>0</v>
      </c>
      <c r="AH93" s="170">
        <f>SUMIFS('6. Seznam dokazil'!P:P,'6. Seznam dokazil'!C:C,'6a. Seznam dokazil '!AB90,'6. Seznam dokazil'!D:D,'6a. Seznam dokazil '!$AH$55,'6. Seznam dokazil'!E:E,'6a. Seznam dokazil '!AA93)</f>
        <v>0</v>
      </c>
      <c r="AI93" s="171">
        <f t="shared" ref="AI93:AI98" si="172">+AB93+AC93+AD93+AE93+AF93+AG93+AH93</f>
        <v>0</v>
      </c>
      <c r="AJ93" s="171">
        <f t="shared" ref="AJ93:AJ98" si="173">+AG93+AF93+AE93+AD93+AC93+AB93</f>
        <v>0</v>
      </c>
      <c r="AK93" s="1054"/>
      <c r="AL93" s="170">
        <f>IFERROR((J93/J99)*AK99,0)</f>
        <v>0</v>
      </c>
      <c r="AM93" s="65"/>
      <c r="AN93" s="65"/>
      <c r="AO93" s="65"/>
      <c r="AP93" s="123"/>
      <c r="AQ93" s="124"/>
      <c r="AR93" s="66" t="s">
        <v>98</v>
      </c>
      <c r="AS93" s="114">
        <f>SUMIFS('6. Seznam dokazil'!O:O,'6. Seznam dokazil'!C:C,$AS$90,'6. Seznam dokazil'!D:D,$AS$55,'6. Seznam dokazil'!E:E,AR93)</f>
        <v>0</v>
      </c>
      <c r="AT93" s="114">
        <f>SUMIFS('6. Seznam dokazil'!O:O,'6. Seznam dokazil'!C:C,$AS$90,'6. Seznam dokazil'!D:D,$AT$55,'6. Seznam dokazil'!E:E,AR93)</f>
        <v>0</v>
      </c>
      <c r="AU93" s="114">
        <f>SUMIFS('6. Seznam dokazil'!O:O,'6. Seznam dokazil'!C:C,$AS$90,'6. Seznam dokazil'!D:D,$AU$55,'6. Seznam dokazil'!E:E,AR93)</f>
        <v>0</v>
      </c>
      <c r="AV93" s="114">
        <f>SUMIFS('6. Seznam dokazil'!O:O,'6. Seznam dokazil'!C:C,$AS$90,'6. Seznam dokazil'!D:D,$AV$55,'6. Seznam dokazil'!E:E,AR93)</f>
        <v>0</v>
      </c>
      <c r="AW93" s="114">
        <f>SUMIFS('6. Seznam dokazil'!O:O,'6. Seznam dokazil'!C:C,$AS$90,'6. Seznam dokazil'!D:D,$AW$55,'6. Seznam dokazil'!E:E,AR93)</f>
        <v>0</v>
      </c>
      <c r="AX93" s="114">
        <f>IF($J$50=$AH$3,BB93,SUMIFS('6. Seznam dokazil'!O:O,'6. Seznam dokazil'!C:C,$AS$90,'6. Seznam dokazil'!D:D,$AX$55,'6. Seznam dokazil'!E:E,AR93))</f>
        <v>0</v>
      </c>
      <c r="AY93" s="114">
        <f>SUMIFS('6. Seznam dokazil'!O:O,'6. Seznam dokazil'!C:C,$AS$90,'6. Seznam dokazil'!D:D,$AY$55,'6. Seznam dokazil'!E:E,AR93)</f>
        <v>0</v>
      </c>
      <c r="AZ93" s="62">
        <f t="shared" ref="AZ93:AZ98" si="174">SUM(AS93:AY93)</f>
        <v>0</v>
      </c>
      <c r="BA93" s="1051"/>
      <c r="BB93" s="173">
        <f>IFERROR((J93/J99)*BA99,0)</f>
        <v>0</v>
      </c>
      <c r="BC93" s="135"/>
      <c r="BD93" s="66" t="s">
        <v>98</v>
      </c>
      <c r="BE93" s="114">
        <f t="shared" ref="BE93:BK98" si="175">P93+AB93</f>
        <v>0</v>
      </c>
      <c r="BF93" s="114">
        <f t="shared" si="175"/>
        <v>0</v>
      </c>
      <c r="BG93" s="114">
        <f t="shared" si="175"/>
        <v>0</v>
      </c>
      <c r="BH93" s="114">
        <f t="shared" si="175"/>
        <v>0</v>
      </c>
      <c r="BI93" s="114">
        <f t="shared" si="175"/>
        <v>0</v>
      </c>
      <c r="BJ93" s="114">
        <f t="shared" si="175"/>
        <v>0</v>
      </c>
      <c r="BK93" s="114">
        <f t="shared" si="175"/>
        <v>0</v>
      </c>
      <c r="BL93" s="62">
        <f t="shared" ref="BL93:BL98" si="176">+BE93+BF93+BG93+BH93+BI93+BJ93+BK93</f>
        <v>0</v>
      </c>
      <c r="BM93" s="62">
        <f t="shared" ref="BM93:BM98" si="177">+BJ93+BI93+BH93+BG93+BF93+BE93</f>
        <v>0</v>
      </c>
      <c r="BN93" s="80"/>
      <c r="BO93" s="137"/>
      <c r="BP93" s="66" t="s">
        <v>98</v>
      </c>
      <c r="BQ93" s="114">
        <f t="shared" ref="BQ93:BW98" si="178">E93-BE93</f>
        <v>0</v>
      </c>
      <c r="BR93" s="114">
        <f t="shared" si="178"/>
        <v>0</v>
      </c>
      <c r="BS93" s="114">
        <f t="shared" si="178"/>
        <v>0</v>
      </c>
      <c r="BT93" s="114">
        <f t="shared" si="178"/>
        <v>0</v>
      </c>
      <c r="BU93" s="114">
        <f t="shared" si="178"/>
        <v>0</v>
      </c>
      <c r="BV93" s="114">
        <f t="shared" si="178"/>
        <v>0</v>
      </c>
      <c r="BW93" s="114">
        <f t="shared" si="178"/>
        <v>0</v>
      </c>
      <c r="BX93" s="62">
        <f t="shared" ref="BX93:BX98" si="179">SUM(BQ93:BW93)</f>
        <v>0</v>
      </c>
      <c r="BY93" s="134"/>
      <c r="BZ93" s="119"/>
      <c r="CA93" s="119"/>
      <c r="CB93" s="119"/>
    </row>
    <row r="94" spans="2:80" ht="15" x14ac:dyDescent="0.2">
      <c r="B94" s="1104"/>
      <c r="D94" s="66" t="s">
        <v>99</v>
      </c>
      <c r="E94" s="114">
        <f>'3. FN PO PARTNERJIH '!D94</f>
        <v>0</v>
      </c>
      <c r="F94" s="114">
        <f>'3. FN PO PARTNERJIH '!E94</f>
        <v>0</v>
      </c>
      <c r="G94" s="114">
        <f>'3. FN PO PARTNERJIH '!F94</f>
        <v>0</v>
      </c>
      <c r="H94" s="114">
        <f>'3. FN PO PARTNERJIH '!G94</f>
        <v>0</v>
      </c>
      <c r="I94" s="114">
        <f>'3. FN PO PARTNERJIH '!H94</f>
        <v>0</v>
      </c>
      <c r="J94" s="114">
        <f>'3. FN PO PARTNERJIH '!I94</f>
        <v>0</v>
      </c>
      <c r="K94" s="114">
        <f>'3. FN PO PARTNERJIH '!J94</f>
        <v>0</v>
      </c>
      <c r="L94" s="62">
        <f t="shared" si="170"/>
        <v>0</v>
      </c>
      <c r="M94" s="85"/>
      <c r="N94" s="73"/>
      <c r="O94" s="66" t="s">
        <v>99</v>
      </c>
      <c r="P94" s="114">
        <f>'8a. Pretekli potrjeni izdatki'!E70</f>
        <v>0</v>
      </c>
      <c r="Q94" s="114">
        <f>'8a. Pretekli potrjeni izdatki'!F70</f>
        <v>0</v>
      </c>
      <c r="R94" s="114">
        <f>'8a. Pretekli potrjeni izdatki'!G70</f>
        <v>0</v>
      </c>
      <c r="S94" s="114">
        <f>'8a. Pretekli potrjeni izdatki'!H70</f>
        <v>0</v>
      </c>
      <c r="T94" s="114">
        <f>'8a. Pretekli potrjeni izdatki'!I70</f>
        <v>0</v>
      </c>
      <c r="U94" s="114">
        <f>'8a. Pretekli potrjeni izdatki'!J70</f>
        <v>0</v>
      </c>
      <c r="V94" s="114">
        <f>'8a. Pretekli potrjeni izdatki'!K70</f>
        <v>0</v>
      </c>
      <c r="W94" s="62">
        <f t="shared" si="171"/>
        <v>0</v>
      </c>
      <c r="X94" s="75"/>
      <c r="Y94" s="73"/>
      <c r="Z94" s="139" t="str">
        <f>IF(COUNTIF('2. IZJAVA'!$P$47,"?*"),'2. IZJAVA'!$P$47,"")</f>
        <v/>
      </c>
      <c r="AA94" s="169" t="s">
        <v>99</v>
      </c>
      <c r="AB94" s="170">
        <f>SUMIFS('6. Seznam dokazil'!P:P,'6. Seznam dokazil'!C:C,AB90,'6. Seznam dokazil'!D:D,$AB$55,'6. Seznam dokazil'!E:E,AA94)</f>
        <v>0</v>
      </c>
      <c r="AC94" s="170">
        <f>SUMIFS('6. Seznam dokazil'!P:P,'6. Seznam dokazil'!C:C,'6a. Seznam dokazil '!AB90,'6. Seznam dokazil'!D:D,'6a. Seznam dokazil '!$AC$55,'6. Seznam dokazil'!E:E,'6a. Seznam dokazil '!AA94)</f>
        <v>0</v>
      </c>
      <c r="AD94" s="170">
        <f>SUMIFS('6. Seznam dokazil'!P:P,'6. Seznam dokazil'!C:C,'6a. Seznam dokazil '!AB90,'6. Seznam dokazil'!D:D,'6a. Seznam dokazil '!$AD$55,'6. Seznam dokazil'!E:E,'6a. Seznam dokazil '!AA94)</f>
        <v>0</v>
      </c>
      <c r="AE94" s="170">
        <f>SUMIFS('6. Seznam dokazil'!P:P,'6. Seznam dokazil'!C:C,'6a. Seznam dokazil '!AB90,'6. Seznam dokazil'!D:D,'6a. Seznam dokazil '!$AE$55,'6. Seznam dokazil'!E:E,'6a. Seznam dokazil '!AA94)</f>
        <v>0</v>
      </c>
      <c r="AF94" s="170">
        <f>SUMIFS('6. Seznam dokazil'!P:P,'6. Seznam dokazil'!C:C,'6a. Seznam dokazil '!AB90,'6. Seznam dokazil'!D:D,'6a. Seznam dokazil '!$AF$55,'6. Seznam dokazil'!E:E,'6a. Seznam dokazil '!AA94)</f>
        <v>0</v>
      </c>
      <c r="AG94" s="170">
        <f>IF($J$50=$AH$3,AL94,SUMIFS('6. Seznam dokazil'!P:P,'6. Seznam dokazil'!C:C,'6a. Seznam dokazil '!AB90,'6. Seznam dokazil'!D:D,'6a. Seznam dokazil '!$AG$55,'6. Seznam dokazil'!E:E,'6a. Seznam dokazil '!AA94))</f>
        <v>0</v>
      </c>
      <c r="AH94" s="170">
        <f>SUMIFS('6. Seznam dokazil'!P:P,'6. Seznam dokazil'!C:C,'6a. Seznam dokazil '!AB90,'6. Seznam dokazil'!D:D,'6a. Seznam dokazil '!$AH$55,'6. Seznam dokazil'!E:E,'6a. Seznam dokazil '!AA94)</f>
        <v>0</v>
      </c>
      <c r="AI94" s="171">
        <f t="shared" si="172"/>
        <v>0</v>
      </c>
      <c r="AJ94" s="171">
        <f t="shared" si="173"/>
        <v>0</v>
      </c>
      <c r="AK94" s="1054"/>
      <c r="AL94" s="170">
        <f>IFERROR((J94/J99)*AK99,0)</f>
        <v>0</v>
      </c>
      <c r="AM94" s="65"/>
      <c r="AN94" s="65"/>
      <c r="AO94" s="65"/>
      <c r="AP94" s="123"/>
      <c r="AQ94" s="124"/>
      <c r="AR94" s="66" t="s">
        <v>99</v>
      </c>
      <c r="AS94" s="114">
        <f>SUMIFS('6. Seznam dokazil'!O:O,'6. Seznam dokazil'!C:C,$AS$90,'6. Seznam dokazil'!D:D,$AS$55,'6. Seznam dokazil'!E:E,AR94)</f>
        <v>0</v>
      </c>
      <c r="AT94" s="114">
        <f>SUMIFS('6. Seznam dokazil'!O:O,'6. Seznam dokazil'!C:C,$AS$90,'6. Seznam dokazil'!D:D,$AT$55,'6. Seznam dokazil'!E:E,AR94)</f>
        <v>0</v>
      </c>
      <c r="AU94" s="114">
        <f>SUMIFS('6. Seznam dokazil'!O:O,'6. Seznam dokazil'!C:C,$AS$90,'6. Seznam dokazil'!D:D,$AU$55,'6. Seznam dokazil'!E:E,AR94)</f>
        <v>0</v>
      </c>
      <c r="AV94" s="114">
        <f>SUMIFS('6. Seznam dokazil'!O:O,'6. Seznam dokazil'!C:C,$AS$90,'6. Seznam dokazil'!D:D,$AV$55,'6. Seznam dokazil'!E:E,AR94)</f>
        <v>0</v>
      </c>
      <c r="AW94" s="114">
        <f>SUMIFS('6. Seznam dokazil'!O:O,'6. Seznam dokazil'!C:C,$AS$90,'6. Seznam dokazil'!D:D,$AW$55,'6. Seznam dokazil'!E:E,AR94)</f>
        <v>0</v>
      </c>
      <c r="AX94" s="114">
        <f>IF($J$50=$AH$3,BB94,SUMIFS('6. Seznam dokazil'!O:O,'6. Seznam dokazil'!C:C,$AS$90,'6. Seznam dokazil'!D:D,$AX$55,'6. Seznam dokazil'!E:E,AR94))</f>
        <v>0</v>
      </c>
      <c r="AY94" s="114">
        <f>SUMIFS('6. Seznam dokazil'!O:O,'6. Seznam dokazil'!C:C,$AS$90,'6. Seznam dokazil'!D:D,$AY$55,'6. Seznam dokazil'!E:E,AR94)</f>
        <v>0</v>
      </c>
      <c r="AZ94" s="62">
        <f t="shared" si="174"/>
        <v>0</v>
      </c>
      <c r="BA94" s="1051"/>
      <c r="BB94" s="173">
        <f>IFERROR((J94/J99)*BA99,0)</f>
        <v>0</v>
      </c>
      <c r="BC94" s="135"/>
      <c r="BD94" s="66" t="s">
        <v>99</v>
      </c>
      <c r="BE94" s="114">
        <f t="shared" si="175"/>
        <v>0</v>
      </c>
      <c r="BF94" s="114">
        <f t="shared" si="175"/>
        <v>0</v>
      </c>
      <c r="BG94" s="114">
        <f t="shared" si="175"/>
        <v>0</v>
      </c>
      <c r="BH94" s="114">
        <f t="shared" si="175"/>
        <v>0</v>
      </c>
      <c r="BI94" s="114">
        <f t="shared" si="175"/>
        <v>0</v>
      </c>
      <c r="BJ94" s="114">
        <f t="shared" si="175"/>
        <v>0</v>
      </c>
      <c r="BK94" s="114">
        <f t="shared" si="175"/>
        <v>0</v>
      </c>
      <c r="BL94" s="62">
        <f t="shared" si="176"/>
        <v>0</v>
      </c>
      <c r="BM94" s="62">
        <f t="shared" si="177"/>
        <v>0</v>
      </c>
      <c r="BN94" s="80"/>
      <c r="BO94" s="137"/>
      <c r="BP94" s="66" t="s">
        <v>99</v>
      </c>
      <c r="BQ94" s="114">
        <f t="shared" si="178"/>
        <v>0</v>
      </c>
      <c r="BR94" s="114">
        <f t="shared" si="178"/>
        <v>0</v>
      </c>
      <c r="BS94" s="114">
        <f t="shared" si="178"/>
        <v>0</v>
      </c>
      <c r="BT94" s="114">
        <f t="shared" si="178"/>
        <v>0</v>
      </c>
      <c r="BU94" s="114">
        <f t="shared" si="178"/>
        <v>0</v>
      </c>
      <c r="BV94" s="114">
        <f t="shared" si="178"/>
        <v>0</v>
      </c>
      <c r="BW94" s="114">
        <f t="shared" si="178"/>
        <v>0</v>
      </c>
      <c r="BX94" s="62">
        <f t="shared" si="179"/>
        <v>0</v>
      </c>
      <c r="BY94" s="134"/>
      <c r="BZ94" s="119"/>
      <c r="CA94" s="119"/>
      <c r="CB94" s="119"/>
    </row>
    <row r="95" spans="2:80" ht="15" x14ac:dyDescent="0.2">
      <c r="B95" s="1104"/>
      <c r="D95" s="66" t="s">
        <v>77</v>
      </c>
      <c r="E95" s="114">
        <f>'3. FN PO PARTNERJIH '!D95</f>
        <v>0</v>
      </c>
      <c r="F95" s="114">
        <f>'3. FN PO PARTNERJIH '!E95</f>
        <v>0</v>
      </c>
      <c r="G95" s="114">
        <f>'3. FN PO PARTNERJIH '!F95</f>
        <v>0</v>
      </c>
      <c r="H95" s="114">
        <f>'3. FN PO PARTNERJIH '!G95</f>
        <v>0</v>
      </c>
      <c r="I95" s="114">
        <f>'3. FN PO PARTNERJIH '!H95</f>
        <v>0</v>
      </c>
      <c r="J95" s="114">
        <f>'3. FN PO PARTNERJIH '!I95</f>
        <v>0</v>
      </c>
      <c r="K95" s="114">
        <f>'3. FN PO PARTNERJIH '!J95</f>
        <v>0</v>
      </c>
      <c r="L95" s="62">
        <f t="shared" si="170"/>
        <v>0</v>
      </c>
      <c r="M95" s="85"/>
      <c r="N95" s="73"/>
      <c r="O95" s="66" t="s">
        <v>77</v>
      </c>
      <c r="P95" s="114">
        <f>'8a. Pretekli potrjeni izdatki'!E71</f>
        <v>0</v>
      </c>
      <c r="Q95" s="114">
        <f>'8a. Pretekli potrjeni izdatki'!F71</f>
        <v>0</v>
      </c>
      <c r="R95" s="114">
        <f>'8a. Pretekli potrjeni izdatki'!G71</f>
        <v>0</v>
      </c>
      <c r="S95" s="114">
        <f>'8a. Pretekli potrjeni izdatki'!H71</f>
        <v>0</v>
      </c>
      <c r="T95" s="114">
        <f>'8a. Pretekli potrjeni izdatki'!I71</f>
        <v>0</v>
      </c>
      <c r="U95" s="114">
        <f>'8a. Pretekli potrjeni izdatki'!J71</f>
        <v>0</v>
      </c>
      <c r="V95" s="114">
        <f>'8a. Pretekli potrjeni izdatki'!K71</f>
        <v>0</v>
      </c>
      <c r="W95" s="62">
        <f t="shared" si="171"/>
        <v>0</v>
      </c>
      <c r="X95" s="75"/>
      <c r="Y95" s="73"/>
      <c r="Z95" s="139" t="str">
        <f>IF(COUNTIF('2. IZJAVA'!$P$47,"?*"),'2. IZJAVA'!$P$47,"")</f>
        <v/>
      </c>
      <c r="AA95" s="169" t="s">
        <v>77</v>
      </c>
      <c r="AB95" s="170">
        <f>SUMIFS('6. Seznam dokazil'!P:P,'6. Seznam dokazil'!C:C,AB90,'6. Seznam dokazil'!D:D,$AB$55,'6. Seznam dokazil'!E:E,AA95)</f>
        <v>0</v>
      </c>
      <c r="AC95" s="170">
        <f>SUMIFS('6. Seznam dokazil'!P:P,'6. Seznam dokazil'!C:C,'6a. Seznam dokazil '!AB90,'6. Seznam dokazil'!D:D,'6a. Seznam dokazil '!$AC$55,'6. Seznam dokazil'!E:E,'6a. Seznam dokazil '!AA95)</f>
        <v>0</v>
      </c>
      <c r="AD95" s="170">
        <f>SUMIFS('6. Seznam dokazil'!P:P,'6. Seznam dokazil'!C:C,'6a. Seznam dokazil '!AB90,'6. Seznam dokazil'!D:D,'6a. Seznam dokazil '!$AD$55,'6. Seznam dokazil'!E:E,'6a. Seznam dokazil '!AA95)</f>
        <v>0</v>
      </c>
      <c r="AE95" s="170">
        <f>SUMIFS('6. Seznam dokazil'!P:P,'6. Seznam dokazil'!C:C,'6a. Seznam dokazil '!AB90,'6. Seznam dokazil'!D:D,'6a. Seznam dokazil '!$AE$55,'6. Seznam dokazil'!E:E,'6a. Seznam dokazil '!AA95)</f>
        <v>0</v>
      </c>
      <c r="AF95" s="170">
        <f>SUMIFS('6. Seznam dokazil'!P:P,'6. Seznam dokazil'!C:C,'6a. Seznam dokazil '!AB90,'6. Seznam dokazil'!D:D,'6a. Seznam dokazil '!$AF$55,'6. Seznam dokazil'!E:E,'6a. Seznam dokazil '!AA95)</f>
        <v>0</v>
      </c>
      <c r="AG95" s="170">
        <f>IF($J$50=$AH$3,AL95,SUMIFS('6. Seznam dokazil'!P:P,'6. Seznam dokazil'!C:C,'6a. Seznam dokazil '!AB90,'6. Seznam dokazil'!D:D,'6a. Seznam dokazil '!$AG$55,'6. Seznam dokazil'!E:E,'6a. Seznam dokazil '!AA95))</f>
        <v>0</v>
      </c>
      <c r="AH95" s="170">
        <f>SUMIFS('6. Seznam dokazil'!P:P,'6. Seznam dokazil'!C:C,'6a. Seznam dokazil '!AB90,'6. Seznam dokazil'!D:D,'6a. Seznam dokazil '!$AH$55,'6. Seznam dokazil'!E:E,'6a. Seznam dokazil '!AA95)</f>
        <v>0</v>
      </c>
      <c r="AI95" s="171">
        <f t="shared" si="172"/>
        <v>0</v>
      </c>
      <c r="AJ95" s="171">
        <f t="shared" si="173"/>
        <v>0</v>
      </c>
      <c r="AK95" s="1054"/>
      <c r="AL95" s="170">
        <f>IFERROR((J95/J99)*AK99,0)</f>
        <v>0</v>
      </c>
      <c r="AM95" s="65"/>
      <c r="AN95" s="65"/>
      <c r="AO95" s="65"/>
      <c r="AP95" s="123"/>
      <c r="AQ95" s="124"/>
      <c r="AR95" s="66" t="s">
        <v>77</v>
      </c>
      <c r="AS95" s="114">
        <f>SUMIFS('6. Seznam dokazil'!O:O,'6. Seznam dokazil'!C:C,$AS$90,'6. Seznam dokazil'!D:D,$AS$55,'6. Seznam dokazil'!E:E,AR95)</f>
        <v>0</v>
      </c>
      <c r="AT95" s="114">
        <f>SUMIFS('6. Seznam dokazil'!O:O,'6. Seznam dokazil'!C:C,$AS$90,'6. Seznam dokazil'!D:D,$AT$55,'6. Seznam dokazil'!E:E,AR95)</f>
        <v>0</v>
      </c>
      <c r="AU95" s="114">
        <f>SUMIFS('6. Seznam dokazil'!O:O,'6. Seznam dokazil'!C:C,$AS$90,'6. Seznam dokazil'!D:D,$AU$55,'6. Seznam dokazil'!E:E,AR95)</f>
        <v>0</v>
      </c>
      <c r="AV95" s="114">
        <f>SUMIFS('6. Seznam dokazil'!O:O,'6. Seznam dokazil'!C:C,$AS$90,'6. Seznam dokazil'!D:D,$AV$55,'6. Seznam dokazil'!E:E,AR95)</f>
        <v>0</v>
      </c>
      <c r="AW95" s="114">
        <f>SUMIFS('6. Seznam dokazil'!O:O,'6. Seznam dokazil'!C:C,$AS$90,'6. Seznam dokazil'!D:D,$AW$55,'6. Seznam dokazil'!E:E,AR95)</f>
        <v>0</v>
      </c>
      <c r="AX95" s="114">
        <f>IF($J$50=$AH$3,BB95,SUMIFS('6. Seznam dokazil'!O:O,'6. Seznam dokazil'!C:C,$AS$90,'6. Seznam dokazil'!D:D,$AX$55,'6. Seznam dokazil'!E:E,AR95))</f>
        <v>0</v>
      </c>
      <c r="AY95" s="114">
        <f>SUMIFS('6. Seznam dokazil'!O:O,'6. Seznam dokazil'!C:C,$AS$90,'6. Seznam dokazil'!D:D,$AY$55,'6. Seznam dokazil'!E:E,AR95)</f>
        <v>0</v>
      </c>
      <c r="AZ95" s="62">
        <f t="shared" si="174"/>
        <v>0</v>
      </c>
      <c r="BA95" s="1051"/>
      <c r="BB95" s="173">
        <f>IFERROR((J95/J99)*BA99,0)</f>
        <v>0</v>
      </c>
      <c r="BC95" s="135"/>
      <c r="BD95" s="66" t="s">
        <v>77</v>
      </c>
      <c r="BE95" s="114">
        <f t="shared" si="175"/>
        <v>0</v>
      </c>
      <c r="BF95" s="114">
        <f t="shared" si="175"/>
        <v>0</v>
      </c>
      <c r="BG95" s="114">
        <f t="shared" si="175"/>
        <v>0</v>
      </c>
      <c r="BH95" s="114">
        <f t="shared" si="175"/>
        <v>0</v>
      </c>
      <c r="BI95" s="114">
        <f t="shared" si="175"/>
        <v>0</v>
      </c>
      <c r="BJ95" s="114">
        <f t="shared" si="175"/>
        <v>0</v>
      </c>
      <c r="BK95" s="114">
        <f t="shared" si="175"/>
        <v>0</v>
      </c>
      <c r="BL95" s="62">
        <f t="shared" si="176"/>
        <v>0</v>
      </c>
      <c r="BM95" s="62">
        <f t="shared" si="177"/>
        <v>0</v>
      </c>
      <c r="BN95" s="80"/>
      <c r="BO95" s="137"/>
      <c r="BP95" s="66" t="s">
        <v>77</v>
      </c>
      <c r="BQ95" s="114">
        <f t="shared" si="178"/>
        <v>0</v>
      </c>
      <c r="BR95" s="114">
        <f t="shared" si="178"/>
        <v>0</v>
      </c>
      <c r="BS95" s="114">
        <f t="shared" si="178"/>
        <v>0</v>
      </c>
      <c r="BT95" s="114">
        <f t="shared" si="178"/>
        <v>0</v>
      </c>
      <c r="BU95" s="114">
        <f t="shared" si="178"/>
        <v>0</v>
      </c>
      <c r="BV95" s="114">
        <f t="shared" si="178"/>
        <v>0</v>
      </c>
      <c r="BW95" s="114">
        <f t="shared" si="178"/>
        <v>0</v>
      </c>
      <c r="BX95" s="62">
        <f t="shared" si="179"/>
        <v>0</v>
      </c>
      <c r="BY95" s="134"/>
      <c r="BZ95" s="119"/>
      <c r="CA95" s="119"/>
      <c r="CB95" s="119"/>
    </row>
    <row r="96" spans="2:80" ht="15" x14ac:dyDescent="0.2">
      <c r="B96" s="1104"/>
      <c r="D96" s="66" t="s">
        <v>78</v>
      </c>
      <c r="E96" s="114">
        <f>'3. FN PO PARTNERJIH '!D96</f>
        <v>0</v>
      </c>
      <c r="F96" s="114">
        <f>'3. FN PO PARTNERJIH '!E96</f>
        <v>0</v>
      </c>
      <c r="G96" s="114">
        <f>'3. FN PO PARTNERJIH '!F96</f>
        <v>0</v>
      </c>
      <c r="H96" s="114">
        <f>'3. FN PO PARTNERJIH '!G96</f>
        <v>0</v>
      </c>
      <c r="I96" s="114">
        <f>'3. FN PO PARTNERJIH '!H96</f>
        <v>0</v>
      </c>
      <c r="J96" s="114">
        <f>'3. FN PO PARTNERJIH '!I96</f>
        <v>0</v>
      </c>
      <c r="K96" s="114">
        <f>'3. FN PO PARTNERJIH '!J96</f>
        <v>0</v>
      </c>
      <c r="L96" s="62">
        <f t="shared" si="170"/>
        <v>0</v>
      </c>
      <c r="M96" s="85"/>
      <c r="N96" s="73"/>
      <c r="O96" s="66" t="s">
        <v>78</v>
      </c>
      <c r="P96" s="114">
        <f>'8a. Pretekli potrjeni izdatki'!E72</f>
        <v>0</v>
      </c>
      <c r="Q96" s="114">
        <f>'8a. Pretekli potrjeni izdatki'!F72</f>
        <v>0</v>
      </c>
      <c r="R96" s="114">
        <f>'8a. Pretekli potrjeni izdatki'!G72</f>
        <v>0</v>
      </c>
      <c r="S96" s="114">
        <f>'8a. Pretekli potrjeni izdatki'!H72</f>
        <v>0</v>
      </c>
      <c r="T96" s="114">
        <f>'8a. Pretekli potrjeni izdatki'!I72</f>
        <v>0</v>
      </c>
      <c r="U96" s="114">
        <f>'8a. Pretekli potrjeni izdatki'!J72</f>
        <v>0</v>
      </c>
      <c r="V96" s="114">
        <f>'8a. Pretekli potrjeni izdatki'!K72</f>
        <v>0</v>
      </c>
      <c r="W96" s="62">
        <f t="shared" si="171"/>
        <v>0</v>
      </c>
      <c r="X96" s="75"/>
      <c r="Y96" s="73"/>
      <c r="Z96" s="139" t="str">
        <f>IF(COUNTIF('2. IZJAVA'!$P$47,"?*"),'2. IZJAVA'!$P$47,"")</f>
        <v/>
      </c>
      <c r="AA96" s="169" t="s">
        <v>78</v>
      </c>
      <c r="AB96" s="170">
        <f>SUMIFS('6. Seznam dokazil'!P:P,'6. Seznam dokazil'!C:C,AB90,'6. Seznam dokazil'!D:D,$AB$55,'6. Seznam dokazil'!E:E,AA96)</f>
        <v>0</v>
      </c>
      <c r="AC96" s="170">
        <f>SUMIFS('6. Seznam dokazil'!P:P,'6. Seznam dokazil'!C:C,'6a. Seznam dokazil '!AB90,'6. Seznam dokazil'!D:D,'6a. Seznam dokazil '!$AC$55,'6. Seznam dokazil'!E:E,'6a. Seznam dokazil '!AA96)</f>
        <v>0</v>
      </c>
      <c r="AD96" s="170">
        <f>SUMIFS('6. Seznam dokazil'!P:P,'6. Seznam dokazil'!C:C,'6a. Seznam dokazil '!AB90,'6. Seznam dokazil'!D:D,'6a. Seznam dokazil '!$AD$55,'6. Seznam dokazil'!E:E,'6a. Seznam dokazil '!AA96)</f>
        <v>0</v>
      </c>
      <c r="AE96" s="170">
        <f>SUMIFS('6. Seznam dokazil'!P:P,'6. Seznam dokazil'!C:C,'6a. Seznam dokazil '!AB90,'6. Seznam dokazil'!D:D,'6a. Seznam dokazil '!$AE$55,'6. Seznam dokazil'!E:E,'6a. Seznam dokazil '!AA96)</f>
        <v>0</v>
      </c>
      <c r="AF96" s="170">
        <f>SUMIFS('6. Seznam dokazil'!P:P,'6. Seznam dokazil'!C:C,'6a. Seznam dokazil '!AB90,'6. Seznam dokazil'!D:D,'6a. Seznam dokazil '!$AF$55,'6. Seznam dokazil'!E:E,'6a. Seznam dokazil '!AA96)</f>
        <v>0</v>
      </c>
      <c r="AG96" s="170">
        <f>IF($J$50=$AH$3,AL96,SUMIFS('6. Seznam dokazil'!P:P,'6. Seznam dokazil'!C:C,'6a. Seznam dokazil '!AB90,'6. Seznam dokazil'!D:D,'6a. Seznam dokazil '!$AG$55,'6. Seznam dokazil'!E:E,'6a. Seznam dokazil '!AA96))</f>
        <v>0</v>
      </c>
      <c r="AH96" s="170">
        <f>SUMIFS('6. Seznam dokazil'!P:P,'6. Seznam dokazil'!C:C,'6a. Seznam dokazil '!AB90,'6. Seznam dokazil'!D:D,'6a. Seznam dokazil '!$AH$55,'6. Seznam dokazil'!E:E,'6a. Seznam dokazil '!AA96)</f>
        <v>0</v>
      </c>
      <c r="AI96" s="171">
        <f t="shared" si="172"/>
        <v>0</v>
      </c>
      <c r="AJ96" s="171">
        <f t="shared" si="173"/>
        <v>0</v>
      </c>
      <c r="AK96" s="1054"/>
      <c r="AL96" s="170">
        <f>IFERROR((J96/J99)*AK99,0)</f>
        <v>0</v>
      </c>
      <c r="AM96" s="65"/>
      <c r="AN96" s="65"/>
      <c r="AO96" s="65"/>
      <c r="AP96" s="123"/>
      <c r="AQ96" s="124"/>
      <c r="AR96" s="66" t="s">
        <v>78</v>
      </c>
      <c r="AS96" s="114">
        <f>SUMIFS('6. Seznam dokazil'!O:O,'6. Seznam dokazil'!C:C,$AS$90,'6. Seznam dokazil'!D:D,$AS$55,'6. Seznam dokazil'!E:E,AR96)</f>
        <v>0</v>
      </c>
      <c r="AT96" s="114">
        <f>SUMIFS('6. Seznam dokazil'!O:O,'6. Seznam dokazil'!C:C,$AS$90,'6. Seznam dokazil'!D:D,$AT$55,'6. Seznam dokazil'!E:E,AR96)</f>
        <v>0</v>
      </c>
      <c r="AU96" s="114">
        <f>SUMIFS('6. Seznam dokazil'!O:O,'6. Seznam dokazil'!C:C,$AS$90,'6. Seznam dokazil'!D:D,$AU$55,'6. Seznam dokazil'!E:E,AR96)</f>
        <v>0</v>
      </c>
      <c r="AV96" s="114">
        <f>SUMIFS('6. Seznam dokazil'!O:O,'6. Seznam dokazil'!C:C,$AS$90,'6. Seznam dokazil'!D:D,$AV$55,'6. Seznam dokazil'!E:E,AR96)</f>
        <v>0</v>
      </c>
      <c r="AW96" s="114">
        <f>SUMIFS('6. Seznam dokazil'!O:O,'6. Seznam dokazil'!C:C,$AS$90,'6. Seznam dokazil'!D:D,$AW$55,'6. Seznam dokazil'!E:E,AR96)</f>
        <v>0</v>
      </c>
      <c r="AX96" s="114">
        <f>IF($J$50=$AH$3,BB96,SUMIFS('6. Seznam dokazil'!O:O,'6. Seznam dokazil'!C:C,$AS$90,'6. Seznam dokazil'!D:D,$AX$55,'6. Seznam dokazil'!E:E,AR96))</f>
        <v>0</v>
      </c>
      <c r="AY96" s="114">
        <f>SUMIFS('6. Seznam dokazil'!O:O,'6. Seznam dokazil'!C:C,$AS$90,'6. Seznam dokazil'!D:D,$AY$55,'6. Seznam dokazil'!E:E,AR96)</f>
        <v>0</v>
      </c>
      <c r="AZ96" s="62">
        <f t="shared" si="174"/>
        <v>0</v>
      </c>
      <c r="BA96" s="1051"/>
      <c r="BB96" s="173">
        <f>IFERROR((J96/J99)*BA99,0)</f>
        <v>0</v>
      </c>
      <c r="BC96" s="135"/>
      <c r="BD96" s="66" t="s">
        <v>78</v>
      </c>
      <c r="BE96" s="114">
        <f t="shared" si="175"/>
        <v>0</v>
      </c>
      <c r="BF96" s="114">
        <f t="shared" si="175"/>
        <v>0</v>
      </c>
      <c r="BG96" s="114">
        <f t="shared" si="175"/>
        <v>0</v>
      </c>
      <c r="BH96" s="114">
        <f t="shared" si="175"/>
        <v>0</v>
      </c>
      <c r="BI96" s="114">
        <f t="shared" si="175"/>
        <v>0</v>
      </c>
      <c r="BJ96" s="114">
        <f t="shared" si="175"/>
        <v>0</v>
      </c>
      <c r="BK96" s="114">
        <f t="shared" si="175"/>
        <v>0</v>
      </c>
      <c r="BL96" s="62">
        <f t="shared" si="176"/>
        <v>0</v>
      </c>
      <c r="BM96" s="62">
        <f t="shared" si="177"/>
        <v>0</v>
      </c>
      <c r="BN96" s="80"/>
      <c r="BO96" s="137"/>
      <c r="BP96" s="66" t="s">
        <v>78</v>
      </c>
      <c r="BQ96" s="114">
        <f t="shared" si="178"/>
        <v>0</v>
      </c>
      <c r="BR96" s="114">
        <f t="shared" si="178"/>
        <v>0</v>
      </c>
      <c r="BS96" s="114">
        <f t="shared" si="178"/>
        <v>0</v>
      </c>
      <c r="BT96" s="114">
        <f t="shared" si="178"/>
        <v>0</v>
      </c>
      <c r="BU96" s="114">
        <f t="shared" si="178"/>
        <v>0</v>
      </c>
      <c r="BV96" s="114">
        <f t="shared" si="178"/>
        <v>0</v>
      </c>
      <c r="BW96" s="114">
        <f t="shared" si="178"/>
        <v>0</v>
      </c>
      <c r="BX96" s="62">
        <f t="shared" si="179"/>
        <v>0</v>
      </c>
      <c r="BY96" s="134"/>
      <c r="BZ96" s="119"/>
      <c r="CA96" s="119"/>
      <c r="CB96" s="119"/>
    </row>
    <row r="97" spans="2:80" ht="15" x14ac:dyDescent="0.2">
      <c r="B97" s="1104"/>
      <c r="D97" s="66" t="s">
        <v>79</v>
      </c>
      <c r="E97" s="114">
        <f>'3. FN PO PARTNERJIH '!D97</f>
        <v>0</v>
      </c>
      <c r="F97" s="114">
        <f>'3. FN PO PARTNERJIH '!E97</f>
        <v>0</v>
      </c>
      <c r="G97" s="114">
        <f>'3. FN PO PARTNERJIH '!F97</f>
        <v>0</v>
      </c>
      <c r="H97" s="114">
        <f>'3. FN PO PARTNERJIH '!G97</f>
        <v>0</v>
      </c>
      <c r="I97" s="114">
        <f>'3. FN PO PARTNERJIH '!H97</f>
        <v>0</v>
      </c>
      <c r="J97" s="114">
        <f>'3. FN PO PARTNERJIH '!I97</f>
        <v>0</v>
      </c>
      <c r="K97" s="114">
        <f>'3. FN PO PARTNERJIH '!J97</f>
        <v>0</v>
      </c>
      <c r="L97" s="62">
        <f t="shared" si="170"/>
        <v>0</v>
      </c>
      <c r="M97" s="85"/>
      <c r="N97" s="73"/>
      <c r="O97" s="66" t="s">
        <v>79</v>
      </c>
      <c r="P97" s="114">
        <f>'8a. Pretekli potrjeni izdatki'!E73</f>
        <v>0</v>
      </c>
      <c r="Q97" s="114">
        <f>'8a. Pretekli potrjeni izdatki'!F73</f>
        <v>0</v>
      </c>
      <c r="R97" s="114">
        <f>'8a. Pretekli potrjeni izdatki'!G73</f>
        <v>0</v>
      </c>
      <c r="S97" s="114">
        <f>'8a. Pretekli potrjeni izdatki'!H73</f>
        <v>0</v>
      </c>
      <c r="T97" s="114">
        <f>'8a. Pretekli potrjeni izdatki'!I73</f>
        <v>0</v>
      </c>
      <c r="U97" s="114">
        <f>'8a. Pretekli potrjeni izdatki'!J73</f>
        <v>0</v>
      </c>
      <c r="V97" s="114">
        <f>'8a. Pretekli potrjeni izdatki'!K73</f>
        <v>0</v>
      </c>
      <c r="W97" s="62">
        <f t="shared" si="171"/>
        <v>0</v>
      </c>
      <c r="X97" s="75"/>
      <c r="Y97" s="73"/>
      <c r="Z97" s="139" t="str">
        <f>IF(COUNTIF('2. IZJAVA'!$P$47,"?*"),'2. IZJAVA'!$P$47,"")</f>
        <v/>
      </c>
      <c r="AA97" s="169" t="s">
        <v>79</v>
      </c>
      <c r="AB97" s="170">
        <f>SUMIFS('6. Seznam dokazil'!P:P,'6. Seznam dokazil'!C:C,AB90,'6. Seznam dokazil'!D:D,$AB$55,'6. Seznam dokazil'!E:E,AA97)</f>
        <v>0</v>
      </c>
      <c r="AC97" s="170">
        <f>SUMIFS('6. Seznam dokazil'!P:P,'6. Seznam dokazil'!C:C,'6a. Seznam dokazil '!AB90,'6. Seznam dokazil'!D:D,'6a. Seznam dokazil '!$AC$55,'6. Seznam dokazil'!E:E,'6a. Seznam dokazil '!AA97)</f>
        <v>0</v>
      </c>
      <c r="AD97" s="170">
        <f>SUMIFS('6. Seznam dokazil'!P:P,'6. Seznam dokazil'!C:C,'6a. Seznam dokazil '!AB90,'6. Seznam dokazil'!D:D,'6a. Seznam dokazil '!$AD$55,'6. Seznam dokazil'!E:E,'6a. Seznam dokazil '!AA97)</f>
        <v>0</v>
      </c>
      <c r="AE97" s="170">
        <f>SUMIFS('6. Seznam dokazil'!P:P,'6. Seznam dokazil'!C:C,'6a. Seznam dokazil '!AB90,'6. Seznam dokazil'!D:D,'6a. Seznam dokazil '!$AE$55,'6. Seznam dokazil'!E:E,'6a. Seznam dokazil '!AA97)</f>
        <v>0</v>
      </c>
      <c r="AF97" s="170">
        <f>SUMIFS('6. Seznam dokazil'!P:P,'6. Seznam dokazil'!C:C,'6a. Seznam dokazil '!AB90,'6. Seznam dokazil'!D:D,'6a. Seznam dokazil '!$AF$55,'6. Seznam dokazil'!E:E,'6a. Seznam dokazil '!AA97)</f>
        <v>0</v>
      </c>
      <c r="AG97" s="170">
        <f>IF($J$50=$AH$3,AL97,SUMIFS('6. Seznam dokazil'!P:P,'6. Seznam dokazil'!C:C,'6a. Seznam dokazil '!AB90,'6. Seznam dokazil'!D:D,'6a. Seznam dokazil '!$AG$55,'6. Seznam dokazil'!E:E,'6a. Seznam dokazil '!AA97))</f>
        <v>0</v>
      </c>
      <c r="AH97" s="170">
        <f>SUMIFS('6. Seznam dokazil'!P:P,'6. Seznam dokazil'!C:C,'6a. Seznam dokazil '!AB90,'6. Seznam dokazil'!D:D,'6a. Seznam dokazil '!$AH$55,'6. Seznam dokazil'!E:E,'6a. Seznam dokazil '!AA97)</f>
        <v>0</v>
      </c>
      <c r="AI97" s="171">
        <f t="shared" si="172"/>
        <v>0</v>
      </c>
      <c r="AJ97" s="171">
        <f t="shared" si="173"/>
        <v>0</v>
      </c>
      <c r="AK97" s="1054"/>
      <c r="AL97" s="170">
        <f>IFERROR((J97/J99)*AK99,0)</f>
        <v>0</v>
      </c>
      <c r="AM97" s="65"/>
      <c r="AN97" s="65"/>
      <c r="AO97" s="65"/>
      <c r="AP97" s="123"/>
      <c r="AQ97" s="124"/>
      <c r="AR97" s="66" t="s">
        <v>79</v>
      </c>
      <c r="AS97" s="114">
        <f>SUMIFS('6. Seznam dokazil'!O:O,'6. Seznam dokazil'!C:C,$AS$90,'6. Seznam dokazil'!D:D,$AS$55,'6. Seznam dokazil'!E:E,AR97)</f>
        <v>0</v>
      </c>
      <c r="AT97" s="114">
        <f>SUMIFS('6. Seznam dokazil'!O:O,'6. Seznam dokazil'!C:C,$AS$90,'6. Seznam dokazil'!D:D,$AT$55,'6. Seznam dokazil'!E:E,AR97)</f>
        <v>0</v>
      </c>
      <c r="AU97" s="114">
        <f>SUMIFS('6. Seznam dokazil'!O:O,'6. Seznam dokazil'!C:C,$AS$90,'6. Seznam dokazil'!D:D,$AU$55,'6. Seznam dokazil'!E:E,AR97)</f>
        <v>0</v>
      </c>
      <c r="AV97" s="114">
        <f>SUMIFS('6. Seznam dokazil'!O:O,'6. Seznam dokazil'!C:C,$AS$90,'6. Seznam dokazil'!D:D,$AV$55,'6. Seznam dokazil'!E:E,AR97)</f>
        <v>0</v>
      </c>
      <c r="AW97" s="114">
        <f>SUMIFS('6. Seznam dokazil'!O:O,'6. Seznam dokazil'!C:C,$AS$90,'6. Seznam dokazil'!D:D,$AW$55,'6. Seznam dokazil'!E:E,AR97)</f>
        <v>0</v>
      </c>
      <c r="AX97" s="114">
        <f>IF($J$50=$AH$3,BB97,SUMIFS('6. Seznam dokazil'!O:O,'6. Seznam dokazil'!C:C,$AS$90,'6. Seznam dokazil'!D:D,$AX$55,'6. Seznam dokazil'!E:E,AR97))</f>
        <v>0</v>
      </c>
      <c r="AY97" s="114">
        <f>SUMIFS('6. Seznam dokazil'!O:O,'6. Seznam dokazil'!C:C,$AS$90,'6. Seznam dokazil'!D:D,$AY$55,'6. Seznam dokazil'!E:E,AR97)</f>
        <v>0</v>
      </c>
      <c r="AZ97" s="62">
        <f t="shared" si="174"/>
        <v>0</v>
      </c>
      <c r="BA97" s="1051"/>
      <c r="BB97" s="173">
        <f>IFERROR((J97/J99)*BA99,0)</f>
        <v>0</v>
      </c>
      <c r="BC97" s="135"/>
      <c r="BD97" s="66" t="s">
        <v>79</v>
      </c>
      <c r="BE97" s="114">
        <f t="shared" si="175"/>
        <v>0</v>
      </c>
      <c r="BF97" s="114">
        <f t="shared" si="175"/>
        <v>0</v>
      </c>
      <c r="BG97" s="114">
        <f t="shared" si="175"/>
        <v>0</v>
      </c>
      <c r="BH97" s="114">
        <f t="shared" si="175"/>
        <v>0</v>
      </c>
      <c r="BI97" s="114">
        <f t="shared" si="175"/>
        <v>0</v>
      </c>
      <c r="BJ97" s="114">
        <f t="shared" si="175"/>
        <v>0</v>
      </c>
      <c r="BK97" s="114">
        <f t="shared" si="175"/>
        <v>0</v>
      </c>
      <c r="BL97" s="62">
        <f t="shared" si="176"/>
        <v>0</v>
      </c>
      <c r="BM97" s="62">
        <f t="shared" si="177"/>
        <v>0</v>
      </c>
      <c r="BN97" s="80"/>
      <c r="BO97" s="137"/>
      <c r="BP97" s="66" t="s">
        <v>79</v>
      </c>
      <c r="BQ97" s="114">
        <f t="shared" si="178"/>
        <v>0</v>
      </c>
      <c r="BR97" s="114">
        <f t="shared" si="178"/>
        <v>0</v>
      </c>
      <c r="BS97" s="114">
        <f t="shared" si="178"/>
        <v>0</v>
      </c>
      <c r="BT97" s="114">
        <f t="shared" si="178"/>
        <v>0</v>
      </c>
      <c r="BU97" s="114">
        <f t="shared" si="178"/>
        <v>0</v>
      </c>
      <c r="BV97" s="114">
        <f t="shared" si="178"/>
        <v>0</v>
      </c>
      <c r="BW97" s="114">
        <f t="shared" si="178"/>
        <v>0</v>
      </c>
      <c r="BX97" s="62">
        <f t="shared" si="179"/>
        <v>0</v>
      </c>
      <c r="BY97" s="134"/>
      <c r="BZ97" s="119"/>
      <c r="CA97" s="119"/>
      <c r="CB97" s="119"/>
    </row>
    <row r="98" spans="2:80" ht="15" x14ac:dyDescent="0.2">
      <c r="B98" s="1104"/>
      <c r="D98" s="66" t="s">
        <v>100</v>
      </c>
      <c r="E98" s="114">
        <f>'3. FN PO PARTNERJIH '!D98</f>
        <v>0</v>
      </c>
      <c r="F98" s="114">
        <f>'3. FN PO PARTNERJIH '!E98</f>
        <v>0</v>
      </c>
      <c r="G98" s="114">
        <f>'3. FN PO PARTNERJIH '!F98</f>
        <v>0</v>
      </c>
      <c r="H98" s="114">
        <f>'3. FN PO PARTNERJIH '!G98</f>
        <v>0</v>
      </c>
      <c r="I98" s="114">
        <f>'3. FN PO PARTNERJIH '!H98</f>
        <v>0</v>
      </c>
      <c r="J98" s="114">
        <f>'3. FN PO PARTNERJIH '!I98</f>
        <v>0</v>
      </c>
      <c r="K98" s="114">
        <f>'3. FN PO PARTNERJIH '!J98</f>
        <v>0</v>
      </c>
      <c r="L98" s="62">
        <f t="shared" si="170"/>
        <v>0</v>
      </c>
      <c r="M98" s="85"/>
      <c r="N98" s="73"/>
      <c r="O98" s="66" t="s">
        <v>100</v>
      </c>
      <c r="P98" s="114">
        <f>'8a. Pretekli potrjeni izdatki'!E74</f>
        <v>0</v>
      </c>
      <c r="Q98" s="114">
        <f>'8a. Pretekli potrjeni izdatki'!F74</f>
        <v>0</v>
      </c>
      <c r="R98" s="114">
        <f>'8a. Pretekli potrjeni izdatki'!G74</f>
        <v>0</v>
      </c>
      <c r="S98" s="114">
        <f>'8a. Pretekli potrjeni izdatki'!H74</f>
        <v>0</v>
      </c>
      <c r="T98" s="114">
        <f>'8a. Pretekli potrjeni izdatki'!I74</f>
        <v>0</v>
      </c>
      <c r="U98" s="114">
        <f>'8a. Pretekli potrjeni izdatki'!J74</f>
        <v>0</v>
      </c>
      <c r="V98" s="114">
        <f>'8a. Pretekli potrjeni izdatki'!K74</f>
        <v>0</v>
      </c>
      <c r="W98" s="62">
        <f t="shared" si="171"/>
        <v>0</v>
      </c>
      <c r="X98" s="75"/>
      <c r="Y98" s="73"/>
      <c r="Z98" s="139" t="str">
        <f>IF(COUNTIF('2. IZJAVA'!$P$47,"?*"),'2. IZJAVA'!$P$47,"")</f>
        <v/>
      </c>
      <c r="AA98" s="169" t="s">
        <v>100</v>
      </c>
      <c r="AB98" s="170">
        <f>SUMIFS('6. Seznam dokazil'!P:P,'6. Seznam dokazil'!C:C,AB90,'6. Seznam dokazil'!D:D,$AB$55,'6. Seznam dokazil'!E:E,AA98)</f>
        <v>0</v>
      </c>
      <c r="AC98" s="170">
        <f>SUMIFS('6. Seznam dokazil'!P:P,'6. Seznam dokazil'!C:C,'6a. Seznam dokazil '!AB90,'6. Seznam dokazil'!D:D,'6a. Seznam dokazil '!$AC$55,'6. Seznam dokazil'!E:E,'6a. Seznam dokazil '!AA98)</f>
        <v>0</v>
      </c>
      <c r="AD98" s="170">
        <f>SUMIFS('6. Seznam dokazil'!P:P,'6. Seznam dokazil'!C:C,'6a. Seznam dokazil '!AB90,'6. Seznam dokazil'!D:D,'6a. Seznam dokazil '!$AD$55,'6. Seznam dokazil'!E:E,'6a. Seznam dokazil '!AA98)</f>
        <v>0</v>
      </c>
      <c r="AE98" s="170">
        <f>SUMIFS('6. Seznam dokazil'!P:P,'6. Seznam dokazil'!C:C,'6a. Seznam dokazil '!AB90,'6. Seznam dokazil'!D:D,'6a. Seznam dokazil '!$AE$55,'6. Seznam dokazil'!E:E,'6a. Seznam dokazil '!AA98)</f>
        <v>0</v>
      </c>
      <c r="AF98" s="170">
        <f>SUMIFS('6. Seznam dokazil'!P:P,'6. Seznam dokazil'!C:C,'6a. Seznam dokazil '!AB90,'6. Seznam dokazil'!D:D,'6a. Seznam dokazil '!$AF$55,'6. Seznam dokazil'!E:E,'6a. Seznam dokazil '!AA98)</f>
        <v>0</v>
      </c>
      <c r="AG98" s="170">
        <f>IF($J$50=$AH$3,AL98,SUMIFS('6. Seznam dokazil'!P:P,'6. Seznam dokazil'!C:C,'6a. Seznam dokazil '!AB90,'6. Seznam dokazil'!D:D,'6a. Seznam dokazil '!$AG$55,'6. Seznam dokazil'!E:E,'6a. Seznam dokazil '!AA98))</f>
        <v>0</v>
      </c>
      <c r="AH98" s="170">
        <f>SUMIFS('6. Seznam dokazil'!P:P,'6. Seznam dokazil'!C:C,'6a. Seznam dokazil '!AB90,'6. Seznam dokazil'!D:D,'6a. Seznam dokazil '!$AH$55,'6. Seznam dokazil'!E:E,'6a. Seznam dokazil '!AA98)</f>
        <v>0</v>
      </c>
      <c r="AI98" s="171">
        <f t="shared" si="172"/>
        <v>0</v>
      </c>
      <c r="AJ98" s="171">
        <f t="shared" si="173"/>
        <v>0</v>
      </c>
      <c r="AK98" s="1055"/>
      <c r="AL98" s="170">
        <f>IFERROR((J98/J99)*AK99,0)</f>
        <v>0</v>
      </c>
      <c r="AM98" s="65"/>
      <c r="AN98" s="65"/>
      <c r="AO98" s="65"/>
      <c r="AP98" s="123"/>
      <c r="AQ98" s="124"/>
      <c r="AR98" s="66" t="s">
        <v>100</v>
      </c>
      <c r="AS98" s="114">
        <f>SUMIFS('6. Seznam dokazil'!O:O,'6. Seznam dokazil'!C:C,$AS$90,'6. Seznam dokazil'!D:D,$AS$55,'6. Seznam dokazil'!E:E,AR98)</f>
        <v>0</v>
      </c>
      <c r="AT98" s="114">
        <f>SUMIFS('6. Seznam dokazil'!O:O,'6. Seznam dokazil'!C:C,$AS$90,'6. Seznam dokazil'!D:D,$AT$55,'6. Seznam dokazil'!E:E,AR98)</f>
        <v>0</v>
      </c>
      <c r="AU98" s="114">
        <f>SUMIFS('6. Seznam dokazil'!O:O,'6. Seznam dokazil'!C:C,$AS$90,'6. Seznam dokazil'!D:D,$AU$55,'6. Seznam dokazil'!E:E,AR98)</f>
        <v>0</v>
      </c>
      <c r="AV98" s="114">
        <f>SUMIFS('6. Seznam dokazil'!O:O,'6. Seznam dokazil'!C:C,$AS$90,'6. Seznam dokazil'!D:D,$AV$55,'6. Seznam dokazil'!E:E,AR98)</f>
        <v>0</v>
      </c>
      <c r="AW98" s="114">
        <f>SUMIFS('6. Seznam dokazil'!O:O,'6. Seznam dokazil'!C:C,$AS$90,'6. Seznam dokazil'!D:D,$AW$55,'6. Seznam dokazil'!E:E,AR98)</f>
        <v>0</v>
      </c>
      <c r="AX98" s="114">
        <f>IF($J$50=$AH$3,BB98,SUMIFS('6. Seznam dokazil'!O:O,'6. Seznam dokazil'!C:C,$AS$90,'6. Seznam dokazil'!D:D,$AX$55,'6. Seznam dokazil'!E:E,AR98))</f>
        <v>0</v>
      </c>
      <c r="AY98" s="114">
        <f>SUMIFS('6. Seznam dokazil'!O:O,'6. Seznam dokazil'!C:C,$AS$90,'6. Seznam dokazil'!D:D,$AY$55,'6. Seznam dokazil'!E:E,AR98)</f>
        <v>0</v>
      </c>
      <c r="AZ98" s="62">
        <f t="shared" si="174"/>
        <v>0</v>
      </c>
      <c r="BA98" s="1052"/>
      <c r="BB98" s="173">
        <f>IFERROR((J98/J99)*BA99,0)</f>
        <v>0</v>
      </c>
      <c r="BC98" s="135"/>
      <c r="BD98" s="66" t="s">
        <v>100</v>
      </c>
      <c r="BE98" s="114">
        <f t="shared" si="175"/>
        <v>0</v>
      </c>
      <c r="BF98" s="114">
        <f t="shared" si="175"/>
        <v>0</v>
      </c>
      <c r="BG98" s="114">
        <f t="shared" si="175"/>
        <v>0</v>
      </c>
      <c r="BH98" s="114">
        <f t="shared" si="175"/>
        <v>0</v>
      </c>
      <c r="BI98" s="114">
        <f t="shared" si="175"/>
        <v>0</v>
      </c>
      <c r="BJ98" s="114">
        <f t="shared" si="175"/>
        <v>0</v>
      </c>
      <c r="BK98" s="114">
        <f t="shared" si="175"/>
        <v>0</v>
      </c>
      <c r="BL98" s="62">
        <f t="shared" si="176"/>
        <v>0</v>
      </c>
      <c r="BM98" s="62">
        <f t="shared" si="177"/>
        <v>0</v>
      </c>
      <c r="BN98" s="80"/>
      <c r="BO98" s="137"/>
      <c r="BP98" s="66" t="s">
        <v>100</v>
      </c>
      <c r="BQ98" s="114">
        <f t="shared" si="178"/>
        <v>0</v>
      </c>
      <c r="BR98" s="114">
        <f t="shared" si="178"/>
        <v>0</v>
      </c>
      <c r="BS98" s="114">
        <f t="shared" si="178"/>
        <v>0</v>
      </c>
      <c r="BT98" s="114">
        <f t="shared" si="178"/>
        <v>0</v>
      </c>
      <c r="BU98" s="114">
        <f t="shared" si="178"/>
        <v>0</v>
      </c>
      <c r="BV98" s="114">
        <f t="shared" si="178"/>
        <v>0</v>
      </c>
      <c r="BW98" s="114">
        <f t="shared" si="178"/>
        <v>0</v>
      </c>
      <c r="BX98" s="62">
        <f t="shared" si="179"/>
        <v>0</v>
      </c>
      <c r="BY98" s="134"/>
      <c r="BZ98" s="119"/>
      <c r="CA98" s="119"/>
      <c r="CB98" s="119"/>
    </row>
    <row r="99" spans="2:80" ht="45.75" thickBot="1" x14ac:dyDescent="0.25">
      <c r="B99" s="1105"/>
      <c r="D99" s="66" t="str">
        <f>"ODOBRENA SREDSTVA"&amp;" "&amp;E90</f>
        <v>ODOBRENA SREDSTVA PARTNER 3</v>
      </c>
      <c r="E99" s="67">
        <f t="shared" ref="E99:L99" si="180">SUM(E93:E98)</f>
        <v>0</v>
      </c>
      <c r="F99" s="67">
        <f t="shared" si="180"/>
        <v>0</v>
      </c>
      <c r="G99" s="67">
        <f t="shared" si="180"/>
        <v>0</v>
      </c>
      <c r="H99" s="67">
        <f t="shared" si="180"/>
        <v>0</v>
      </c>
      <c r="I99" s="67">
        <f t="shared" si="180"/>
        <v>0</v>
      </c>
      <c r="J99" s="67">
        <f t="shared" si="180"/>
        <v>0</v>
      </c>
      <c r="K99" s="67">
        <f t="shared" si="180"/>
        <v>0</v>
      </c>
      <c r="L99" s="67">
        <f t="shared" si="180"/>
        <v>0</v>
      </c>
      <c r="M99" s="85"/>
      <c r="N99" s="73"/>
      <c r="O99" s="66" t="str">
        <f>"PPI"&amp;" "&amp;P90</f>
        <v>PPI 0</v>
      </c>
      <c r="P99" s="67">
        <f t="shared" ref="P99:W99" si="181">SUM(P93:P98)</f>
        <v>0</v>
      </c>
      <c r="Q99" s="67">
        <f t="shared" si="181"/>
        <v>0</v>
      </c>
      <c r="R99" s="67">
        <f t="shared" si="181"/>
        <v>0</v>
      </c>
      <c r="S99" s="67">
        <f t="shared" si="181"/>
        <v>0</v>
      </c>
      <c r="T99" s="67">
        <f t="shared" si="181"/>
        <v>0</v>
      </c>
      <c r="U99" s="67">
        <f t="shared" si="181"/>
        <v>0</v>
      </c>
      <c r="V99" s="67">
        <f t="shared" si="181"/>
        <v>0</v>
      </c>
      <c r="W99" s="67">
        <f t="shared" si="181"/>
        <v>0</v>
      </c>
      <c r="X99" s="75"/>
      <c r="Y99" s="73"/>
      <c r="Z99" s="139"/>
      <c r="AA99" s="169" t="str">
        <f>$AA$47&amp;" "&amp;AB90</f>
        <v>POTRJENI (PO KONTROLI) PARTNER 3</v>
      </c>
      <c r="AB99" s="182">
        <f t="shared" ref="AB99:AH99" si="182">SUM(AB93:AB98)</f>
        <v>0</v>
      </c>
      <c r="AC99" s="182">
        <f t="shared" si="182"/>
        <v>0</v>
      </c>
      <c r="AD99" s="182">
        <f t="shared" si="182"/>
        <v>0</v>
      </c>
      <c r="AE99" s="182">
        <f t="shared" si="182"/>
        <v>0</v>
      </c>
      <c r="AF99" s="182">
        <f t="shared" si="182"/>
        <v>0</v>
      </c>
      <c r="AG99" s="182">
        <f t="shared" si="182"/>
        <v>0</v>
      </c>
      <c r="AH99" s="182">
        <f t="shared" si="182"/>
        <v>0</v>
      </c>
      <c r="AI99" s="182">
        <f>SUM(AI93:AI98)</f>
        <v>0</v>
      </c>
      <c r="AJ99" s="182">
        <f>+AH99+AI99</f>
        <v>0</v>
      </c>
      <c r="AK99" s="182" t="b">
        <f>IF($J$50=$AH$3,IF(((AB99*AG91)+U99)&lt;=J99,(AB99*AG91),J99-U99))</f>
        <v>0</v>
      </c>
      <c r="AL99" s="182">
        <f>+AL98+AL97+AL96+AL95+AL94+AL93</f>
        <v>0</v>
      </c>
      <c r="AM99" s="65"/>
      <c r="AN99" s="65"/>
      <c r="AO99" s="65"/>
      <c r="AP99" s="123"/>
      <c r="AQ99" s="124"/>
      <c r="AR99" s="66" t="str">
        <f>$AA$47&amp;" "&amp;AS90</f>
        <v>POTRJENI (PO KONTROLI) PARTNER 3</v>
      </c>
      <c r="AS99" s="67">
        <f t="shared" ref="AS99:AZ99" si="183">SUM(AS93:AS98)</f>
        <v>0</v>
      </c>
      <c r="AT99" s="67">
        <f t="shared" si="183"/>
        <v>0</v>
      </c>
      <c r="AU99" s="67">
        <f t="shared" si="183"/>
        <v>0</v>
      </c>
      <c r="AV99" s="67">
        <f t="shared" si="183"/>
        <v>0</v>
      </c>
      <c r="AW99" s="67">
        <f t="shared" si="183"/>
        <v>0</v>
      </c>
      <c r="AX99" s="67">
        <f t="shared" si="183"/>
        <v>0</v>
      </c>
      <c r="AY99" s="67">
        <f t="shared" si="183"/>
        <v>0</v>
      </c>
      <c r="AZ99" s="67">
        <f t="shared" si="183"/>
        <v>0</v>
      </c>
      <c r="BA99" s="183" t="b">
        <f>IF($J$50=$AH$3,IF(((AS99*AG91)+U99)&lt;=J99,(AS99*AG91),J99-U99))</f>
        <v>0</v>
      </c>
      <c r="BB99" s="183">
        <f>+BB98+BB97+BB96+BB95+BB94+BB93</f>
        <v>0</v>
      </c>
      <c r="BC99" s="135"/>
      <c r="BD99" s="66" t="str">
        <f>$AA$47&amp;" "&amp;BE90</f>
        <v>POTRJENI (PO KONTROLI) 0</v>
      </c>
      <c r="BE99" s="67">
        <f t="shared" ref="BE99:BK99" si="184">SUM(BE93:BE98)</f>
        <v>0</v>
      </c>
      <c r="BF99" s="67">
        <f t="shared" si="184"/>
        <v>0</v>
      </c>
      <c r="BG99" s="67">
        <f t="shared" si="184"/>
        <v>0</v>
      </c>
      <c r="BH99" s="67">
        <f t="shared" si="184"/>
        <v>0</v>
      </c>
      <c r="BI99" s="67">
        <f t="shared" si="184"/>
        <v>0</v>
      </c>
      <c r="BJ99" s="67">
        <f t="shared" si="184"/>
        <v>0</v>
      </c>
      <c r="BK99" s="67">
        <f t="shared" si="184"/>
        <v>0</v>
      </c>
      <c r="BL99" s="67">
        <f>SUM(BL93:BL98)</f>
        <v>0</v>
      </c>
      <c r="BM99" s="67">
        <f>+BK99+BL99</f>
        <v>0</v>
      </c>
      <c r="BN99" s="80"/>
      <c r="BO99" s="137"/>
      <c r="BP99" s="66" t="str">
        <f>$BP$50&amp;" "&amp;BQ90</f>
        <v>PREOSTALA SREDSTVA PARTNER 3</v>
      </c>
      <c r="BQ99" s="67">
        <f t="shared" ref="BQ99:BX99" si="185">SUM(BQ93:BQ98)</f>
        <v>0</v>
      </c>
      <c r="BR99" s="67">
        <f t="shared" si="185"/>
        <v>0</v>
      </c>
      <c r="BS99" s="67">
        <f t="shared" si="185"/>
        <v>0</v>
      </c>
      <c r="BT99" s="67">
        <f t="shared" si="185"/>
        <v>0</v>
      </c>
      <c r="BU99" s="67">
        <f t="shared" si="185"/>
        <v>0</v>
      </c>
      <c r="BV99" s="67">
        <f t="shared" si="185"/>
        <v>0</v>
      </c>
      <c r="BW99" s="67">
        <f t="shared" si="185"/>
        <v>0</v>
      </c>
      <c r="BX99" s="67">
        <f t="shared" si="185"/>
        <v>0</v>
      </c>
      <c r="BY99" s="134"/>
      <c r="BZ99" s="119"/>
      <c r="CA99" s="119"/>
      <c r="CB99" s="119"/>
    </row>
    <row r="100" spans="2:80" x14ac:dyDescent="0.35">
      <c r="D100" s="187"/>
      <c r="E100" s="187"/>
      <c r="F100" s="187"/>
      <c r="G100" s="187"/>
      <c r="H100" s="187"/>
      <c r="I100" s="187"/>
      <c r="J100" s="187"/>
      <c r="K100" s="187"/>
      <c r="L100" s="187"/>
      <c r="M100" s="85"/>
      <c r="N100" s="73"/>
      <c r="O100" s="118"/>
      <c r="P100" s="118"/>
      <c r="Q100" s="118"/>
      <c r="R100" s="118"/>
      <c r="S100" s="118"/>
      <c r="T100" s="118"/>
      <c r="U100" s="118"/>
      <c r="V100" s="118"/>
      <c r="W100" s="118"/>
      <c r="X100" s="75"/>
      <c r="Y100" s="73"/>
      <c r="Z100" s="139"/>
      <c r="AA100" s="122"/>
      <c r="AB100" s="122"/>
      <c r="AC100" s="122"/>
      <c r="AD100" s="122"/>
      <c r="AE100" s="122"/>
      <c r="AF100" s="122"/>
      <c r="AG100" s="295" t="str">
        <f>IFERROR(IF(METODAADMIN=PAVŠAL,IF(AG99&gt;(ROUNDUP(AB99*AG91,2)),PREKORAČITEV,""),""),"")</f>
        <v/>
      </c>
      <c r="AH100" s="122"/>
      <c r="AI100" s="122"/>
      <c r="AJ100" s="122"/>
      <c r="AK100" s="122"/>
      <c r="AL100" s="122"/>
      <c r="AM100" s="122"/>
      <c r="AN100" s="122"/>
      <c r="AO100" s="122"/>
      <c r="AP100" s="123"/>
      <c r="AQ100" s="124"/>
      <c r="AR100" s="126"/>
      <c r="AS100" s="126"/>
      <c r="AT100" s="126"/>
      <c r="AU100" s="126"/>
      <c r="AV100" s="126"/>
      <c r="AW100" s="126"/>
      <c r="AX100" s="126"/>
      <c r="AY100" s="126"/>
      <c r="AZ100" s="126"/>
      <c r="BA100" s="126"/>
      <c r="BB100" s="127"/>
      <c r="BC100" s="135"/>
      <c r="BD100" s="130"/>
      <c r="BE100" s="130"/>
      <c r="BF100" s="130"/>
      <c r="BG100" s="130"/>
      <c r="BH100" s="130"/>
      <c r="BI100" s="130"/>
      <c r="BJ100" s="130"/>
      <c r="BK100" s="130"/>
      <c r="BL100" s="130"/>
      <c r="BM100" s="130"/>
      <c r="BN100" s="130"/>
      <c r="BO100" s="137"/>
      <c r="BP100" s="133"/>
      <c r="BQ100" s="534" t="str">
        <f>IF(BQ99&lt;0,"PREKORAČITEV POSTAVKE!!!","")</f>
        <v/>
      </c>
      <c r="BR100" s="534" t="str">
        <f t="shared" ref="BR100" si="186">IF(BR99&lt;0,"PREKORAČITEV POSTAVKE!!!","")</f>
        <v/>
      </c>
      <c r="BS100" s="534" t="str">
        <f t="shared" ref="BS100" si="187">IF(BS99&lt;0,"PREKORAČITEV POSTAVKE!!!","")</f>
        <v/>
      </c>
      <c r="BT100" s="534" t="str">
        <f t="shared" ref="BT100" si="188">IF(BT99&lt;0,"PREKORAČITEV POSTAVKE!!!","")</f>
        <v/>
      </c>
      <c r="BU100" s="534" t="str">
        <f t="shared" ref="BU100" si="189">IF(BU99&lt;0,"PREKORAČITEV POSTAVKE!!!","")</f>
        <v/>
      </c>
      <c r="BV100" s="534" t="str">
        <f t="shared" ref="BV100" si="190">IF(BV99&lt;0,"PREKORAČITEV POSTAVKE!!!","")</f>
        <v/>
      </c>
      <c r="BW100" s="534" t="str">
        <f t="shared" ref="BW100" si="191">IF(BW99&lt;0,"PREKORAČITEV POSTAVKE!!!","")</f>
        <v/>
      </c>
      <c r="BX100" s="534" t="str">
        <f>IF(BX99&lt;0,"PREKORAČITEV!!!","")</f>
        <v/>
      </c>
      <c r="BY100" s="134"/>
      <c r="BZ100" s="119"/>
      <c r="CA100" s="119"/>
      <c r="CB100" s="119"/>
    </row>
    <row r="101" spans="2:80" ht="26.25" thickBot="1" x14ac:dyDescent="0.4">
      <c r="D101" s="187"/>
      <c r="E101" s="187"/>
      <c r="F101" s="187"/>
      <c r="G101" s="187"/>
      <c r="H101" s="187"/>
      <c r="I101" s="187"/>
      <c r="J101" s="187"/>
      <c r="K101" s="187"/>
      <c r="L101" s="187"/>
      <c r="M101" s="85"/>
      <c r="N101" s="73"/>
      <c r="O101" s="118"/>
      <c r="P101" s="118"/>
      <c r="Q101" s="118"/>
      <c r="R101" s="118"/>
      <c r="S101" s="118"/>
      <c r="T101" s="118"/>
      <c r="U101" s="118"/>
      <c r="V101" s="118"/>
      <c r="W101" s="118"/>
      <c r="X101" s="118"/>
      <c r="Y101" s="73"/>
      <c r="Z101" s="139"/>
      <c r="AA101" s="334" t="s">
        <v>162</v>
      </c>
      <c r="AB101" s="335">
        <f>SUM(AB99:AG99)</f>
        <v>0</v>
      </c>
      <c r="AC101" s="122"/>
      <c r="AD101" s="122"/>
      <c r="AE101" s="122"/>
      <c r="AF101" s="317" t="str">
        <f>IF(AG100=$AH$7,$AH$8,"")</f>
        <v/>
      </c>
      <c r="AG101" s="216" t="str">
        <f>IF(AG100=$AH$7,AB99*AG91,"")</f>
        <v/>
      </c>
      <c r="AH101" s="122"/>
      <c r="AI101" s="122"/>
      <c r="AJ101" s="122"/>
      <c r="AK101" s="122"/>
      <c r="AL101" s="122"/>
      <c r="AM101" s="122"/>
      <c r="AN101" s="122"/>
      <c r="AO101" s="122"/>
      <c r="AP101" s="123"/>
      <c r="AQ101" s="124"/>
      <c r="AR101" s="126"/>
      <c r="AS101" s="126"/>
      <c r="AT101" s="126"/>
      <c r="AU101" s="126"/>
      <c r="AV101" s="126"/>
      <c r="AW101" s="126"/>
      <c r="AX101" s="126"/>
      <c r="AY101" s="126"/>
      <c r="AZ101" s="126"/>
      <c r="BA101" s="126"/>
      <c r="BB101" s="127"/>
      <c r="BC101" s="135"/>
      <c r="BD101" s="130"/>
      <c r="BE101" s="130"/>
      <c r="BF101" s="130"/>
      <c r="BG101" s="130"/>
      <c r="BH101" s="130"/>
      <c r="BI101" s="130"/>
      <c r="BJ101" s="130"/>
      <c r="BK101" s="130"/>
      <c r="BL101" s="130"/>
      <c r="BM101" s="130"/>
      <c r="BN101" s="130"/>
      <c r="BO101" s="137"/>
      <c r="BP101" s="133"/>
      <c r="BQ101" s="133"/>
      <c r="BR101" s="133"/>
      <c r="BS101" s="133"/>
      <c r="BT101" s="133"/>
      <c r="BU101" s="133"/>
      <c r="BV101" s="133"/>
      <c r="BW101" s="133"/>
      <c r="BX101" s="133"/>
      <c r="BY101" s="134"/>
      <c r="BZ101" s="119"/>
      <c r="CA101" s="119"/>
      <c r="CB101" s="119"/>
    </row>
    <row r="102" spans="2:80" ht="26.25" thickTop="1" x14ac:dyDescent="0.35">
      <c r="D102" s="187"/>
      <c r="E102" s="188" t="str">
        <f>+B104</f>
        <v>PARTNER 4</v>
      </c>
      <c r="F102" s="187"/>
      <c r="G102" s="187"/>
      <c r="H102" s="187"/>
      <c r="I102" s="187"/>
      <c r="J102" s="187"/>
      <c r="K102" s="187"/>
      <c r="L102" s="187"/>
      <c r="M102" s="85"/>
      <c r="N102" s="73"/>
      <c r="O102" s="311" t="s">
        <v>219</v>
      </c>
      <c r="P102" s="311">
        <f>$AB$7</f>
        <v>0</v>
      </c>
      <c r="Q102" s="118"/>
      <c r="R102" s="118"/>
      <c r="S102" s="118"/>
      <c r="T102" s="118"/>
      <c r="U102" s="118"/>
      <c r="V102" s="118"/>
      <c r="W102" s="118"/>
      <c r="X102" s="118"/>
      <c r="Y102" s="73"/>
      <c r="Z102" s="139"/>
      <c r="AA102" s="122"/>
      <c r="AB102" s="309" t="str">
        <f>+B104</f>
        <v>PARTNER 4</v>
      </c>
      <c r="AC102" s="122"/>
      <c r="AD102" s="122"/>
      <c r="AE102" s="122"/>
      <c r="AF102" s="318" t="str">
        <f>IF(AG100=$AH$7,$AH$9,"")</f>
        <v/>
      </c>
      <c r="AG102" s="216" t="str">
        <f>IFERROR(ROUNDUP(IF(AG100=$AH$7,(AG99-AB99*AG91),""),2),"")</f>
        <v/>
      </c>
      <c r="AH102" s="122"/>
      <c r="AI102" s="122"/>
      <c r="AJ102" s="122"/>
      <c r="AK102" s="122"/>
      <c r="AL102" s="122"/>
      <c r="AM102" s="122"/>
      <c r="AN102" s="122"/>
      <c r="AO102" s="122"/>
      <c r="AP102" s="123"/>
      <c r="AQ102" s="124"/>
      <c r="AR102" s="126"/>
      <c r="AS102" s="308" t="str">
        <f>+B104</f>
        <v>PARTNER 4</v>
      </c>
      <c r="AT102" s="126"/>
      <c r="AU102" s="126"/>
      <c r="AV102" s="126"/>
      <c r="AW102" s="126"/>
      <c r="AX102" s="126"/>
      <c r="AY102" s="126"/>
      <c r="AZ102" s="126"/>
      <c r="BA102" s="126"/>
      <c r="BB102" s="127"/>
      <c r="BC102" s="135"/>
      <c r="BD102" s="130"/>
      <c r="BE102" s="307">
        <f>$AB$7</f>
        <v>0</v>
      </c>
      <c r="BF102" s="130"/>
      <c r="BG102" s="130"/>
      <c r="BH102" s="130"/>
      <c r="BI102" s="130"/>
      <c r="BJ102" s="130"/>
      <c r="BK102" s="130"/>
      <c r="BL102" s="130"/>
      <c r="BM102" s="130"/>
      <c r="BN102" s="130"/>
      <c r="BO102" s="137"/>
      <c r="BP102" s="133"/>
      <c r="BQ102" s="547" t="str">
        <f>+B104</f>
        <v>PARTNER 4</v>
      </c>
      <c r="BR102" s="133"/>
      <c r="BS102" s="133"/>
      <c r="BT102" s="133"/>
      <c r="BU102" s="133"/>
      <c r="BV102" s="133"/>
      <c r="BW102" s="133"/>
      <c r="BX102" s="133"/>
      <c r="BY102" s="134"/>
      <c r="BZ102" s="119"/>
      <c r="CA102" s="119"/>
      <c r="CB102" s="119"/>
    </row>
    <row r="103" spans="2:80" ht="26.25" thickBot="1" x14ac:dyDescent="0.4">
      <c r="D103" s="187"/>
      <c r="E103" s="187"/>
      <c r="F103" s="187"/>
      <c r="G103" s="187"/>
      <c r="H103" s="187"/>
      <c r="I103" s="187"/>
      <c r="J103" s="313" t="str">
        <f>IF($J$50=$AH$3,'2. IZJAVA'!W48,"")</f>
        <v/>
      </c>
      <c r="K103" s="187"/>
      <c r="L103" s="187"/>
      <c r="M103" s="85"/>
      <c r="N103" s="73"/>
      <c r="O103" s="118"/>
      <c r="P103" s="118"/>
      <c r="Q103" s="118"/>
      <c r="R103" s="118"/>
      <c r="S103" s="118"/>
      <c r="T103" s="118"/>
      <c r="U103" s="118"/>
      <c r="V103" s="118"/>
      <c r="W103" s="118"/>
      <c r="X103" s="118"/>
      <c r="Y103" s="73"/>
      <c r="Z103" s="139"/>
      <c r="AA103" s="122"/>
      <c r="AB103" s="122"/>
      <c r="AC103" s="122"/>
      <c r="AD103" s="122"/>
      <c r="AE103" s="122"/>
      <c r="AF103" s="122"/>
      <c r="AG103" s="325" t="str">
        <f>IFERROR(J103,"")</f>
        <v/>
      </c>
      <c r="AH103" s="122"/>
      <c r="AI103" s="122"/>
      <c r="AJ103" s="122"/>
      <c r="AK103" s="122"/>
      <c r="AL103" s="122"/>
      <c r="AM103" s="122"/>
      <c r="AN103" s="122"/>
      <c r="AO103" s="122"/>
      <c r="AP103" s="123"/>
      <c r="AQ103" s="124"/>
      <c r="AR103" s="126"/>
      <c r="AS103" s="126"/>
      <c r="AT103" s="126"/>
      <c r="AU103" s="126"/>
      <c r="AV103" s="126"/>
      <c r="AW103" s="126"/>
      <c r="AX103" s="126"/>
      <c r="AY103" s="126"/>
      <c r="AZ103" s="126"/>
      <c r="BA103" s="126"/>
      <c r="BB103" s="127"/>
      <c r="BC103" s="135"/>
      <c r="BD103" s="130"/>
      <c r="BE103" s="130"/>
      <c r="BF103" s="130"/>
      <c r="BG103" s="130"/>
      <c r="BH103" s="130"/>
      <c r="BI103" s="130"/>
      <c r="BJ103" s="130"/>
      <c r="BK103" s="130"/>
      <c r="BL103" s="130"/>
      <c r="BM103" s="130"/>
      <c r="BN103" s="130"/>
      <c r="BO103" s="137"/>
      <c r="BP103" s="133"/>
      <c r="BQ103" s="133"/>
      <c r="BR103" s="133"/>
      <c r="BS103" s="133"/>
      <c r="BT103" s="133"/>
      <c r="BU103" s="133"/>
      <c r="BV103" s="133"/>
      <c r="BW103" s="133"/>
      <c r="BX103" s="133"/>
      <c r="BY103" s="134"/>
      <c r="BZ103" s="119"/>
      <c r="CA103" s="119"/>
      <c r="CB103" s="119"/>
    </row>
    <row r="104" spans="2:80" ht="45" x14ac:dyDescent="0.2">
      <c r="B104" s="1103" t="str">
        <f>IF(COUNTIF('2. IZJAVA'!E48,"?*"),'2. IZJAVA'!E48,"PARTNER 4")</f>
        <v>PARTNER 4</v>
      </c>
      <c r="D104" s="55" t="s">
        <v>31</v>
      </c>
      <c r="E104" s="570" t="str">
        <f>$AE$3</f>
        <v>Stroški osebja</v>
      </c>
      <c r="F104" s="570" t="str">
        <f>$AE$4</f>
        <v>Stroški zunanjih izvajalcev</v>
      </c>
      <c r="G104" s="570" t="str">
        <f>$AE$5</f>
        <v>Oprema</v>
      </c>
      <c r="H104" s="570" t="str">
        <f>$AE$6</f>
        <v>Gradnja in nakup nepr.</v>
      </c>
      <c r="I104" s="570" t="str">
        <f>$AE$7</f>
        <v>Nepos. admin. str.</v>
      </c>
      <c r="J104" s="570" t="s">
        <v>389</v>
      </c>
      <c r="K104" s="570" t="str">
        <f>$AE$9</f>
        <v/>
      </c>
      <c r="L104" s="570" t="s">
        <v>113</v>
      </c>
      <c r="M104" s="85"/>
      <c r="N104" s="73"/>
      <c r="O104" s="55" t="s">
        <v>31</v>
      </c>
      <c r="P104" s="570" t="str">
        <f>$AE$3</f>
        <v>Stroški osebja</v>
      </c>
      <c r="Q104" s="570" t="str">
        <f>$AE$4</f>
        <v>Stroški zunanjih izvajalcev</v>
      </c>
      <c r="R104" s="570" t="str">
        <f>$AE$5</f>
        <v>Oprema</v>
      </c>
      <c r="S104" s="570" t="str">
        <f>$AE$6</f>
        <v>Gradnja in nakup nepr.</v>
      </c>
      <c r="T104" s="570" t="str">
        <f>$AE$7</f>
        <v>Nepos. admin. str.</v>
      </c>
      <c r="U104" s="570" t="s">
        <v>389</v>
      </c>
      <c r="V104" s="570" t="str">
        <f>$AE$9</f>
        <v/>
      </c>
      <c r="W104" s="570" t="s">
        <v>113</v>
      </c>
      <c r="X104" s="118"/>
      <c r="Y104" s="73"/>
      <c r="Z104" s="139"/>
      <c r="AA104" s="151" t="s">
        <v>31</v>
      </c>
      <c r="AB104" s="152" t="str">
        <f>$AE$3</f>
        <v>Stroški osebja</v>
      </c>
      <c r="AC104" s="152" t="str">
        <f>$AE$4</f>
        <v>Stroški zunanjih izvajalcev</v>
      </c>
      <c r="AD104" s="152" t="str">
        <f>$AE$5</f>
        <v>Oprema</v>
      </c>
      <c r="AE104" s="152" t="str">
        <f>$AE$6</f>
        <v>Gradnja in nakup nepr.</v>
      </c>
      <c r="AF104" s="152" t="str">
        <f>$AE$7</f>
        <v>Nepos. admin. str.</v>
      </c>
      <c r="AG104" s="152" t="s">
        <v>389</v>
      </c>
      <c r="AH104" s="152" t="str">
        <f>$AE$9</f>
        <v/>
      </c>
      <c r="AI104" s="152" t="s">
        <v>172</v>
      </c>
      <c r="AJ104" s="152" t="s">
        <v>173</v>
      </c>
      <c r="AK104" s="1053" t="s">
        <v>388</v>
      </c>
      <c r="AL104" s="152" t="s">
        <v>157</v>
      </c>
      <c r="AM104" s="57"/>
      <c r="AN104" s="57"/>
      <c r="AO104" s="57"/>
      <c r="AP104" s="123"/>
      <c r="AQ104" s="124"/>
      <c r="AR104" s="55" t="s">
        <v>31</v>
      </c>
      <c r="AS104" s="570" t="str">
        <f>$AE$3</f>
        <v>Stroški osebja</v>
      </c>
      <c r="AT104" s="570" t="str">
        <f>$AE$4</f>
        <v>Stroški zunanjih izvajalcev</v>
      </c>
      <c r="AU104" s="570" t="str">
        <f>$AE$5</f>
        <v>Oprema</v>
      </c>
      <c r="AV104" s="570" t="str">
        <f>$AE$6</f>
        <v>Gradnja in nakup nepr.</v>
      </c>
      <c r="AW104" s="570" t="str">
        <f>$AE$7</f>
        <v>Nepos. admin. str.</v>
      </c>
      <c r="AX104" s="570" t="s">
        <v>389</v>
      </c>
      <c r="AY104" s="570" t="str">
        <f>$AE$9</f>
        <v/>
      </c>
      <c r="AZ104" s="570" t="s">
        <v>113</v>
      </c>
      <c r="BA104" s="1050" t="s">
        <v>388</v>
      </c>
      <c r="BB104" s="156" t="s">
        <v>157</v>
      </c>
      <c r="BC104" s="135"/>
      <c r="BD104" s="55" t="s">
        <v>31</v>
      </c>
      <c r="BE104" s="570" t="str">
        <f>$AE$3</f>
        <v>Stroški osebja</v>
      </c>
      <c r="BF104" s="570" t="str">
        <f>$AE$4</f>
        <v>Stroški zunanjih izvajalcev</v>
      </c>
      <c r="BG104" s="570" t="str">
        <f>$AE$5</f>
        <v>Oprema</v>
      </c>
      <c r="BH104" s="570" t="str">
        <f>$AE$6</f>
        <v>Gradnja in nakup nepr.</v>
      </c>
      <c r="BI104" s="570" t="str">
        <f>$AE$7</f>
        <v>Nepos. admin. str.</v>
      </c>
      <c r="BJ104" s="570" t="s">
        <v>389</v>
      </c>
      <c r="BK104" s="570" t="str">
        <f>$AE$9</f>
        <v/>
      </c>
      <c r="BL104" s="570" t="s">
        <v>172</v>
      </c>
      <c r="BM104" s="570" t="s">
        <v>173</v>
      </c>
      <c r="BN104" s="189"/>
      <c r="BO104" s="137"/>
      <c r="BP104" s="55" t="s">
        <v>31</v>
      </c>
      <c r="BQ104" s="570" t="str">
        <f>$AE$3</f>
        <v>Stroški osebja</v>
      </c>
      <c r="BR104" s="570" t="str">
        <f>$AE$4</f>
        <v>Stroški zunanjih izvajalcev</v>
      </c>
      <c r="BS104" s="570" t="str">
        <f>$AE$5</f>
        <v>Oprema</v>
      </c>
      <c r="BT104" s="570" t="str">
        <f>$AE$6</f>
        <v>Gradnja in nakup nepr.</v>
      </c>
      <c r="BU104" s="570" t="str">
        <f>$AE$7</f>
        <v>Nepos. admin. str.</v>
      </c>
      <c r="BV104" s="570" t="s">
        <v>389</v>
      </c>
      <c r="BW104" s="570" t="str">
        <f>$AE$9</f>
        <v/>
      </c>
      <c r="BX104" s="570" t="s">
        <v>113</v>
      </c>
      <c r="BY104" s="134"/>
      <c r="BZ104" s="119"/>
      <c r="CA104" s="119"/>
      <c r="CB104" s="119"/>
    </row>
    <row r="105" spans="2:80" ht="15" x14ac:dyDescent="0.2">
      <c r="B105" s="1104"/>
      <c r="D105" s="66" t="s">
        <v>98</v>
      </c>
      <c r="E105" s="114">
        <f>'3. FN PO PARTNERJIH '!D112</f>
        <v>0</v>
      </c>
      <c r="F105" s="114">
        <f>'3. FN PO PARTNERJIH '!E112</f>
        <v>0</v>
      </c>
      <c r="G105" s="114">
        <f>'3. FN PO PARTNERJIH '!F112</f>
        <v>0</v>
      </c>
      <c r="H105" s="114">
        <f>'3. FN PO PARTNERJIH '!G112</f>
        <v>0</v>
      </c>
      <c r="I105" s="114">
        <f>'3. FN PO PARTNERJIH '!H112</f>
        <v>0</v>
      </c>
      <c r="J105" s="114">
        <f>'3. FN PO PARTNERJIH '!I112</f>
        <v>0</v>
      </c>
      <c r="K105" s="114">
        <f>'3. FN PO PARTNERJIH '!J112</f>
        <v>0</v>
      </c>
      <c r="L105" s="62">
        <f t="shared" ref="L105:L110" si="192">SUM(E105:K105)</f>
        <v>0</v>
      </c>
      <c r="M105" s="85"/>
      <c r="N105" s="73"/>
      <c r="O105" s="66" t="s">
        <v>98</v>
      </c>
      <c r="P105" s="114">
        <f>'8a. Pretekli potrjeni izdatki'!E82</f>
        <v>0</v>
      </c>
      <c r="Q105" s="114">
        <f>'8a. Pretekli potrjeni izdatki'!F82</f>
        <v>0</v>
      </c>
      <c r="R105" s="114">
        <f>'8a. Pretekli potrjeni izdatki'!G82</f>
        <v>0</v>
      </c>
      <c r="S105" s="114">
        <f>'8a. Pretekli potrjeni izdatki'!H82</f>
        <v>0</v>
      </c>
      <c r="T105" s="114">
        <f>'8a. Pretekli potrjeni izdatki'!I82</f>
        <v>0</v>
      </c>
      <c r="U105" s="114">
        <f>'8a. Pretekli potrjeni izdatki'!J82</f>
        <v>0</v>
      </c>
      <c r="V105" s="114">
        <f>'8a. Pretekli potrjeni izdatki'!K82</f>
        <v>0</v>
      </c>
      <c r="W105" s="62">
        <f t="shared" ref="W105:W110" si="193">SUM(P105:V105)</f>
        <v>0</v>
      </c>
      <c r="X105" s="149"/>
      <c r="Y105" s="73"/>
      <c r="Z105" s="139" t="str">
        <f>IF(COUNTIF('2. IZJAVA'!$P$48,"?*"),'2. IZJAVA'!$P$48,"")</f>
        <v/>
      </c>
      <c r="AA105" s="169" t="s">
        <v>98</v>
      </c>
      <c r="AB105" s="170">
        <f>SUMIFS('6. Seznam dokazil'!P:P,'6. Seznam dokazil'!C:C,AB102,'6. Seznam dokazil'!D:D,$AB$55,'6. Seznam dokazil'!E:E,AA105)</f>
        <v>0</v>
      </c>
      <c r="AC105" s="170">
        <f>SUMIFS('6. Seznam dokazil'!P:P,'6. Seznam dokazil'!C:C,'6a. Seznam dokazil '!AB102,'6. Seznam dokazil'!D:D,'6a. Seznam dokazil '!$AC$55,'6. Seznam dokazil'!E:E,'6a. Seznam dokazil '!AA105)</f>
        <v>0</v>
      </c>
      <c r="AD105" s="170">
        <f>SUMIFS('6. Seznam dokazil'!P:P,'6. Seznam dokazil'!C:C,'6a. Seznam dokazil '!AB102,'6. Seznam dokazil'!D:D,'6a. Seznam dokazil '!$AD$55,'6. Seznam dokazil'!E:E,'6a. Seznam dokazil '!AA105)</f>
        <v>0</v>
      </c>
      <c r="AE105" s="170">
        <f>SUMIFS('6. Seznam dokazil'!P:P,'6. Seznam dokazil'!C:C,'6a. Seznam dokazil '!AB102,'6. Seznam dokazil'!D:D,'6a. Seznam dokazil '!$AE$55,'6. Seznam dokazil'!E:E,'6a. Seznam dokazil '!AA105)</f>
        <v>0</v>
      </c>
      <c r="AF105" s="170">
        <f>SUMIFS('6. Seznam dokazil'!P:P,'6. Seznam dokazil'!C:C,'6a. Seznam dokazil '!AB102,'6. Seznam dokazil'!D:D,'6a. Seznam dokazil '!$AF$55,'6. Seznam dokazil'!E:E,'6a. Seznam dokazil '!AA105)</f>
        <v>0</v>
      </c>
      <c r="AG105" s="170">
        <f>IF($J$50=$AH$3,AL105,SUMIFS('6. Seznam dokazil'!P:P,'6. Seznam dokazil'!C:C,'6a. Seznam dokazil '!AB102,'6. Seznam dokazil'!D:D,'6a. Seznam dokazil '!$AG$55,'6. Seznam dokazil'!E:E,'6a. Seznam dokazil '!AA105))</f>
        <v>0</v>
      </c>
      <c r="AH105" s="170">
        <f>SUMIFS('6. Seznam dokazil'!P:P,'6. Seznam dokazil'!C:C,'6a. Seznam dokazil '!AB102,'6. Seznam dokazil'!D:D,'6a. Seznam dokazil '!$AH$55,'6. Seznam dokazil'!E:E,'6a. Seznam dokazil '!AA105)</f>
        <v>0</v>
      </c>
      <c r="AI105" s="171">
        <f t="shared" ref="AI105:AI110" si="194">+AB105+AC105+AD105+AE105+AF105+AG105+AH105</f>
        <v>0</v>
      </c>
      <c r="AJ105" s="171">
        <f t="shared" ref="AJ105:AJ110" si="195">+AG105+AF105+AE105+AD105+AC105+AB105</f>
        <v>0</v>
      </c>
      <c r="AK105" s="1054"/>
      <c r="AL105" s="170">
        <f>IFERROR((J105/J111)*AK111,0)</f>
        <v>0</v>
      </c>
      <c r="AM105" s="65"/>
      <c r="AN105" s="65"/>
      <c r="AO105" s="65"/>
      <c r="AP105" s="123"/>
      <c r="AQ105" s="124"/>
      <c r="AR105" s="66" t="s">
        <v>98</v>
      </c>
      <c r="AS105" s="114">
        <f>SUMIFS('6. Seznam dokazil'!O:O,'6. Seznam dokazil'!C:C,$AS$102,'6. Seznam dokazil'!D:D,$AS$55,'6. Seznam dokazil'!E:E,AR105)</f>
        <v>0</v>
      </c>
      <c r="AT105" s="114">
        <f>SUMIFS('6. Seznam dokazil'!O:O,'6. Seznam dokazil'!C:C,$AS$102,'6. Seznam dokazil'!D:D,$AT$55,'6. Seznam dokazil'!E:E,AR105)</f>
        <v>0</v>
      </c>
      <c r="AU105" s="114">
        <f>SUMIFS('6. Seznam dokazil'!O:O,'6. Seznam dokazil'!C:C,$AS$102,'6. Seznam dokazil'!D:D,$AU$55,'6. Seznam dokazil'!E:E,AR105)</f>
        <v>0</v>
      </c>
      <c r="AV105" s="114">
        <f>SUMIFS('6. Seznam dokazil'!O:O,'6. Seznam dokazil'!C:C,$AS$102,'6. Seznam dokazil'!D:D,$AV$55,'6. Seznam dokazil'!E:E,AR105)</f>
        <v>0</v>
      </c>
      <c r="AW105" s="114">
        <f>SUMIFS('6. Seznam dokazil'!O:O,'6. Seznam dokazil'!C:C,$AS$102,'6. Seznam dokazil'!D:D,$AW$55,'6. Seznam dokazil'!E:E,AR105)</f>
        <v>0</v>
      </c>
      <c r="AX105" s="114">
        <f>IF($J$50=$AH$3,BB105,SUMIFS('6. Seznam dokazil'!O:O,'6. Seznam dokazil'!C:C,$AS$102,'6. Seznam dokazil'!D:D,$AX$55,'6. Seznam dokazil'!E:E,AR105))</f>
        <v>0</v>
      </c>
      <c r="AY105" s="114">
        <f>SUMIFS('6. Seznam dokazil'!O:O,'6. Seznam dokazil'!C:C,$AS$102,'6. Seznam dokazil'!D:D,$AY$55,'6. Seznam dokazil'!E:E,AR105)</f>
        <v>0</v>
      </c>
      <c r="AZ105" s="62">
        <f t="shared" ref="AZ105:AZ110" si="196">SUM(AS105:AY105)</f>
        <v>0</v>
      </c>
      <c r="BA105" s="1051"/>
      <c r="BB105" s="173">
        <f>IFERROR((J105/J111)*BA111,0)</f>
        <v>0</v>
      </c>
      <c r="BC105" s="135"/>
      <c r="BD105" s="66" t="s">
        <v>98</v>
      </c>
      <c r="BE105" s="114">
        <f t="shared" ref="BE105:BK110" si="197">P105+AB105</f>
        <v>0</v>
      </c>
      <c r="BF105" s="114">
        <f t="shared" si="197"/>
        <v>0</v>
      </c>
      <c r="BG105" s="114">
        <f t="shared" si="197"/>
        <v>0</v>
      </c>
      <c r="BH105" s="114">
        <f t="shared" si="197"/>
        <v>0</v>
      </c>
      <c r="BI105" s="114">
        <f t="shared" si="197"/>
        <v>0</v>
      </c>
      <c r="BJ105" s="114">
        <f t="shared" si="197"/>
        <v>0</v>
      </c>
      <c r="BK105" s="114">
        <f t="shared" si="197"/>
        <v>0</v>
      </c>
      <c r="BL105" s="62">
        <f t="shared" ref="BL105:BL110" si="198">+BE105+BF105+BG105+BH105+BI105+BJ105+BK105</f>
        <v>0</v>
      </c>
      <c r="BM105" s="62">
        <f t="shared" ref="BM105:BM110" si="199">+BJ105+BI105+BH105+BG105+BF105+BE105</f>
        <v>0</v>
      </c>
      <c r="BN105" s="80"/>
      <c r="BO105" s="137"/>
      <c r="BP105" s="66" t="s">
        <v>98</v>
      </c>
      <c r="BQ105" s="114">
        <f t="shared" ref="BQ105:BW110" si="200">E105-BE105</f>
        <v>0</v>
      </c>
      <c r="BR105" s="114">
        <f t="shared" si="200"/>
        <v>0</v>
      </c>
      <c r="BS105" s="114">
        <f t="shared" si="200"/>
        <v>0</v>
      </c>
      <c r="BT105" s="114">
        <f t="shared" si="200"/>
        <v>0</v>
      </c>
      <c r="BU105" s="114">
        <f t="shared" si="200"/>
        <v>0</v>
      </c>
      <c r="BV105" s="114">
        <f t="shared" si="200"/>
        <v>0</v>
      </c>
      <c r="BW105" s="114">
        <f t="shared" si="200"/>
        <v>0</v>
      </c>
      <c r="BX105" s="62">
        <f t="shared" ref="BX105:BX110" si="201">SUM(BQ105:BW105)</f>
        <v>0</v>
      </c>
      <c r="BY105" s="134"/>
      <c r="BZ105" s="119"/>
      <c r="CA105" s="119"/>
      <c r="CB105" s="119"/>
    </row>
    <row r="106" spans="2:80" ht="15" x14ac:dyDescent="0.2">
      <c r="B106" s="1104"/>
      <c r="D106" s="66" t="s">
        <v>99</v>
      </c>
      <c r="E106" s="114">
        <f>'3. FN PO PARTNERJIH '!D113</f>
        <v>0</v>
      </c>
      <c r="F106" s="114">
        <f>'3. FN PO PARTNERJIH '!E113</f>
        <v>0</v>
      </c>
      <c r="G106" s="114">
        <f>'3. FN PO PARTNERJIH '!F113</f>
        <v>0</v>
      </c>
      <c r="H106" s="114">
        <f>'3. FN PO PARTNERJIH '!G113</f>
        <v>0</v>
      </c>
      <c r="I106" s="114">
        <f>'3. FN PO PARTNERJIH '!H113</f>
        <v>0</v>
      </c>
      <c r="J106" s="114">
        <f>'3. FN PO PARTNERJIH '!I113</f>
        <v>0</v>
      </c>
      <c r="K106" s="114">
        <f>'3. FN PO PARTNERJIH '!J113</f>
        <v>0</v>
      </c>
      <c r="L106" s="62">
        <f t="shared" si="192"/>
        <v>0</v>
      </c>
      <c r="M106" s="85"/>
      <c r="N106" s="73"/>
      <c r="O106" s="66" t="s">
        <v>99</v>
      </c>
      <c r="P106" s="114">
        <f>'8a. Pretekli potrjeni izdatki'!E83</f>
        <v>0</v>
      </c>
      <c r="Q106" s="114">
        <f>'8a. Pretekli potrjeni izdatki'!F83</f>
        <v>0</v>
      </c>
      <c r="R106" s="114">
        <f>'8a. Pretekli potrjeni izdatki'!G83</f>
        <v>0</v>
      </c>
      <c r="S106" s="114">
        <f>'8a. Pretekli potrjeni izdatki'!H83</f>
        <v>0</v>
      </c>
      <c r="T106" s="114">
        <f>'8a. Pretekli potrjeni izdatki'!I83</f>
        <v>0</v>
      </c>
      <c r="U106" s="114">
        <f>'8a. Pretekli potrjeni izdatki'!J83</f>
        <v>0</v>
      </c>
      <c r="V106" s="114">
        <f>'8a. Pretekli potrjeni izdatki'!K83</f>
        <v>0</v>
      </c>
      <c r="W106" s="62">
        <f t="shared" si="193"/>
        <v>0</v>
      </c>
      <c r="X106" s="149"/>
      <c r="Y106" s="73"/>
      <c r="Z106" s="139" t="str">
        <f>IF(COUNTIF('2. IZJAVA'!$P$48,"?*"),'2. IZJAVA'!$P$48,"")</f>
        <v/>
      </c>
      <c r="AA106" s="169" t="s">
        <v>99</v>
      </c>
      <c r="AB106" s="170">
        <f>SUMIFS('6. Seznam dokazil'!P:P,'6. Seznam dokazil'!C:C,AB102,'6. Seznam dokazil'!D:D,$AB$55,'6. Seznam dokazil'!E:E,AA106)</f>
        <v>0</v>
      </c>
      <c r="AC106" s="170">
        <f>SUMIFS('6. Seznam dokazil'!P:P,'6. Seznam dokazil'!C:C,'6a. Seznam dokazil '!AB102,'6. Seznam dokazil'!D:D,'6a. Seznam dokazil '!$AC$55,'6. Seznam dokazil'!E:E,'6a. Seznam dokazil '!AA106)</f>
        <v>0</v>
      </c>
      <c r="AD106" s="170">
        <f>SUMIFS('6. Seznam dokazil'!P:P,'6. Seznam dokazil'!C:C,'6a. Seznam dokazil '!AB102,'6. Seznam dokazil'!D:D,'6a. Seznam dokazil '!$AD$55,'6. Seznam dokazil'!E:E,'6a. Seznam dokazil '!AA106)</f>
        <v>0</v>
      </c>
      <c r="AE106" s="170">
        <f>SUMIFS('6. Seznam dokazil'!P:P,'6. Seznam dokazil'!C:C,'6a. Seznam dokazil '!AB102,'6. Seznam dokazil'!D:D,'6a. Seznam dokazil '!$AE$55,'6. Seznam dokazil'!E:E,'6a. Seznam dokazil '!AA106)</f>
        <v>0</v>
      </c>
      <c r="AF106" s="170">
        <f>SUMIFS('6. Seznam dokazil'!P:P,'6. Seznam dokazil'!C:C,'6a. Seznam dokazil '!AB102,'6. Seznam dokazil'!D:D,'6a. Seznam dokazil '!$AF$55,'6. Seznam dokazil'!E:E,'6a. Seznam dokazil '!AA106)</f>
        <v>0</v>
      </c>
      <c r="AG106" s="170">
        <f>IF($J$50=$AH$3,AL106,SUMIFS('6. Seznam dokazil'!P:P,'6. Seznam dokazil'!C:C,'6a. Seznam dokazil '!AB102,'6. Seznam dokazil'!D:D,'6a. Seznam dokazil '!$AG$55,'6. Seznam dokazil'!E:E,'6a. Seznam dokazil '!AA106))</f>
        <v>0</v>
      </c>
      <c r="AH106" s="170">
        <f>SUMIFS('6. Seznam dokazil'!P:P,'6. Seznam dokazil'!C:C,'6a. Seznam dokazil '!AB102,'6. Seznam dokazil'!D:D,'6a. Seznam dokazil '!$AH$55,'6. Seznam dokazil'!E:E,'6a. Seznam dokazil '!AA106)</f>
        <v>0</v>
      </c>
      <c r="AI106" s="171">
        <f t="shared" si="194"/>
        <v>0</v>
      </c>
      <c r="AJ106" s="171">
        <f t="shared" si="195"/>
        <v>0</v>
      </c>
      <c r="AK106" s="1054"/>
      <c r="AL106" s="170">
        <f>IFERROR((J106/J111)*AK111,0)</f>
        <v>0</v>
      </c>
      <c r="AM106" s="65"/>
      <c r="AN106" s="65"/>
      <c r="AO106" s="65"/>
      <c r="AP106" s="123"/>
      <c r="AQ106" s="124"/>
      <c r="AR106" s="66" t="s">
        <v>99</v>
      </c>
      <c r="AS106" s="114">
        <f>SUMIFS('6. Seznam dokazil'!O:O,'6. Seznam dokazil'!C:C,$AS$102,'6. Seznam dokazil'!D:D,$AS$55,'6. Seznam dokazil'!E:E,AR106)</f>
        <v>0</v>
      </c>
      <c r="AT106" s="114">
        <f>SUMIFS('6. Seznam dokazil'!O:O,'6. Seznam dokazil'!C:C,$AS$102,'6. Seznam dokazil'!D:D,$AT$55,'6. Seznam dokazil'!E:E,AR106)</f>
        <v>0</v>
      </c>
      <c r="AU106" s="114">
        <f>SUMIFS('6. Seznam dokazil'!O:O,'6. Seznam dokazil'!C:C,$AS$102,'6. Seznam dokazil'!D:D,$AU$55,'6. Seznam dokazil'!E:E,AR106)</f>
        <v>0</v>
      </c>
      <c r="AV106" s="114">
        <f>SUMIFS('6. Seznam dokazil'!O:O,'6. Seznam dokazil'!C:C,$AS$102,'6. Seznam dokazil'!D:D,$AV$55,'6. Seznam dokazil'!E:E,AR106)</f>
        <v>0</v>
      </c>
      <c r="AW106" s="114">
        <f>SUMIFS('6. Seznam dokazil'!O:O,'6. Seznam dokazil'!C:C,$AS$102,'6. Seznam dokazil'!D:D,$AW$55,'6. Seznam dokazil'!E:E,AR106)</f>
        <v>0</v>
      </c>
      <c r="AX106" s="114">
        <f>IF($J$50=$AH$3,BB106,SUMIFS('6. Seznam dokazil'!O:O,'6. Seznam dokazil'!C:C,$AS$102,'6. Seznam dokazil'!D:D,$AX$55,'6. Seznam dokazil'!E:E,AR106))</f>
        <v>0</v>
      </c>
      <c r="AY106" s="114">
        <f>SUMIFS('6. Seznam dokazil'!O:O,'6. Seznam dokazil'!C:C,$AS$102,'6. Seznam dokazil'!D:D,$AY$55,'6. Seznam dokazil'!E:E,AR106)</f>
        <v>0</v>
      </c>
      <c r="AZ106" s="62">
        <f t="shared" si="196"/>
        <v>0</v>
      </c>
      <c r="BA106" s="1051"/>
      <c r="BB106" s="173">
        <f>IFERROR((J106/J111)*BA111,0)</f>
        <v>0</v>
      </c>
      <c r="BC106" s="135"/>
      <c r="BD106" s="66" t="s">
        <v>99</v>
      </c>
      <c r="BE106" s="114">
        <f t="shared" si="197"/>
        <v>0</v>
      </c>
      <c r="BF106" s="114">
        <f t="shared" si="197"/>
        <v>0</v>
      </c>
      <c r="BG106" s="114">
        <f t="shared" si="197"/>
        <v>0</v>
      </c>
      <c r="BH106" s="114">
        <f t="shared" si="197"/>
        <v>0</v>
      </c>
      <c r="BI106" s="114">
        <f t="shared" si="197"/>
        <v>0</v>
      </c>
      <c r="BJ106" s="114">
        <f t="shared" si="197"/>
        <v>0</v>
      </c>
      <c r="BK106" s="114">
        <f t="shared" si="197"/>
        <v>0</v>
      </c>
      <c r="BL106" s="62">
        <f t="shared" si="198"/>
        <v>0</v>
      </c>
      <c r="BM106" s="62">
        <f t="shared" si="199"/>
        <v>0</v>
      </c>
      <c r="BN106" s="80"/>
      <c r="BO106" s="137"/>
      <c r="BP106" s="66" t="s">
        <v>99</v>
      </c>
      <c r="BQ106" s="114">
        <f t="shared" si="200"/>
        <v>0</v>
      </c>
      <c r="BR106" s="114">
        <f t="shared" si="200"/>
        <v>0</v>
      </c>
      <c r="BS106" s="114">
        <f t="shared" si="200"/>
        <v>0</v>
      </c>
      <c r="BT106" s="114">
        <f t="shared" si="200"/>
        <v>0</v>
      </c>
      <c r="BU106" s="114">
        <f t="shared" si="200"/>
        <v>0</v>
      </c>
      <c r="BV106" s="114">
        <f t="shared" si="200"/>
        <v>0</v>
      </c>
      <c r="BW106" s="114">
        <f t="shared" si="200"/>
        <v>0</v>
      </c>
      <c r="BX106" s="62">
        <f t="shared" si="201"/>
        <v>0</v>
      </c>
      <c r="BY106" s="134"/>
      <c r="BZ106" s="119"/>
      <c r="CA106" s="119"/>
      <c r="CB106" s="119"/>
    </row>
    <row r="107" spans="2:80" ht="15" x14ac:dyDescent="0.2">
      <c r="B107" s="1104"/>
      <c r="D107" s="66" t="s">
        <v>77</v>
      </c>
      <c r="E107" s="114">
        <f>'3. FN PO PARTNERJIH '!D114</f>
        <v>0</v>
      </c>
      <c r="F107" s="114">
        <f>'3. FN PO PARTNERJIH '!E114</f>
        <v>0</v>
      </c>
      <c r="G107" s="114">
        <f>'3. FN PO PARTNERJIH '!F114</f>
        <v>0</v>
      </c>
      <c r="H107" s="114">
        <f>'3. FN PO PARTNERJIH '!G114</f>
        <v>0</v>
      </c>
      <c r="I107" s="114">
        <f>'3. FN PO PARTNERJIH '!H114</f>
        <v>0</v>
      </c>
      <c r="J107" s="114">
        <f>'3. FN PO PARTNERJIH '!I114</f>
        <v>0</v>
      </c>
      <c r="K107" s="114">
        <f>'3. FN PO PARTNERJIH '!J114</f>
        <v>0</v>
      </c>
      <c r="L107" s="62">
        <f t="shared" si="192"/>
        <v>0</v>
      </c>
      <c r="M107" s="85"/>
      <c r="N107" s="73"/>
      <c r="O107" s="66" t="s">
        <v>77</v>
      </c>
      <c r="P107" s="114">
        <f>'8a. Pretekli potrjeni izdatki'!E84</f>
        <v>0</v>
      </c>
      <c r="Q107" s="114">
        <f>'8a. Pretekli potrjeni izdatki'!F84</f>
        <v>0</v>
      </c>
      <c r="R107" s="114">
        <f>'8a. Pretekli potrjeni izdatki'!G84</f>
        <v>0</v>
      </c>
      <c r="S107" s="114">
        <f>'8a. Pretekli potrjeni izdatki'!H84</f>
        <v>0</v>
      </c>
      <c r="T107" s="114">
        <f>'8a. Pretekli potrjeni izdatki'!I84</f>
        <v>0</v>
      </c>
      <c r="U107" s="114">
        <f>'8a. Pretekli potrjeni izdatki'!J84</f>
        <v>0</v>
      </c>
      <c r="V107" s="114">
        <f>'8a. Pretekli potrjeni izdatki'!K84</f>
        <v>0</v>
      </c>
      <c r="W107" s="62">
        <f t="shared" si="193"/>
        <v>0</v>
      </c>
      <c r="X107" s="75"/>
      <c r="Y107" s="73"/>
      <c r="Z107" s="139" t="str">
        <f>IF(COUNTIF('2. IZJAVA'!$P$48,"?*"),'2. IZJAVA'!$P$48,"")</f>
        <v/>
      </c>
      <c r="AA107" s="169" t="s">
        <v>77</v>
      </c>
      <c r="AB107" s="170">
        <f>SUMIFS('6. Seznam dokazil'!P:P,'6. Seznam dokazil'!C:C,AB102,'6. Seznam dokazil'!D:D,$AB$55,'6. Seznam dokazil'!E:E,AA107)</f>
        <v>0</v>
      </c>
      <c r="AC107" s="170">
        <f>SUMIFS('6. Seznam dokazil'!P:P,'6. Seznam dokazil'!C:C,'6a. Seznam dokazil '!AB102,'6. Seznam dokazil'!D:D,'6a. Seznam dokazil '!$AC$55,'6. Seznam dokazil'!E:E,'6a. Seznam dokazil '!AA107)</f>
        <v>0</v>
      </c>
      <c r="AD107" s="170">
        <f>SUMIFS('6. Seznam dokazil'!P:P,'6. Seznam dokazil'!C:C,'6a. Seznam dokazil '!AB102,'6. Seznam dokazil'!D:D,'6a. Seznam dokazil '!$AD$55,'6. Seznam dokazil'!E:E,'6a. Seznam dokazil '!AA107)</f>
        <v>0</v>
      </c>
      <c r="AE107" s="170">
        <f>SUMIFS('6. Seznam dokazil'!P:P,'6. Seznam dokazil'!C:C,'6a. Seznam dokazil '!AB102,'6. Seznam dokazil'!D:D,'6a. Seznam dokazil '!$AE$55,'6. Seznam dokazil'!E:E,'6a. Seznam dokazil '!AA107)</f>
        <v>0</v>
      </c>
      <c r="AF107" s="170">
        <f>SUMIFS('6. Seznam dokazil'!P:P,'6. Seznam dokazil'!C:C,'6a. Seznam dokazil '!AB102,'6. Seznam dokazil'!D:D,'6a. Seznam dokazil '!$AF$55,'6. Seznam dokazil'!E:E,'6a. Seznam dokazil '!AA107)</f>
        <v>0</v>
      </c>
      <c r="AG107" s="170">
        <f>IF($J$50=$AH$3,AL107,SUMIFS('6. Seznam dokazil'!P:P,'6. Seznam dokazil'!C:C,'6a. Seznam dokazil '!AB102,'6. Seznam dokazil'!D:D,'6a. Seznam dokazil '!$AG$55,'6. Seznam dokazil'!E:E,'6a. Seznam dokazil '!AA107))</f>
        <v>0</v>
      </c>
      <c r="AH107" s="170">
        <f>SUMIFS('6. Seznam dokazil'!P:P,'6. Seznam dokazil'!C:C,'6a. Seznam dokazil '!AB102,'6. Seznam dokazil'!D:D,'6a. Seznam dokazil '!$AH$55,'6. Seznam dokazil'!E:E,'6a. Seznam dokazil '!AA107)</f>
        <v>0</v>
      </c>
      <c r="AI107" s="171">
        <f t="shared" si="194"/>
        <v>0</v>
      </c>
      <c r="AJ107" s="171">
        <f t="shared" si="195"/>
        <v>0</v>
      </c>
      <c r="AK107" s="1054"/>
      <c r="AL107" s="170">
        <f>IFERROR((J107/J111)*AK111,0)</f>
        <v>0</v>
      </c>
      <c r="AM107" s="65"/>
      <c r="AN107" s="65"/>
      <c r="AO107" s="65"/>
      <c r="AP107" s="123"/>
      <c r="AQ107" s="124"/>
      <c r="AR107" s="66" t="s">
        <v>77</v>
      </c>
      <c r="AS107" s="114">
        <f>SUMIFS('6. Seznam dokazil'!O:O,'6. Seznam dokazil'!C:C,$AS$102,'6. Seznam dokazil'!D:D,$AS$55,'6. Seznam dokazil'!E:E,AR107)</f>
        <v>0</v>
      </c>
      <c r="AT107" s="114">
        <f>SUMIFS('6. Seznam dokazil'!O:O,'6. Seznam dokazil'!C:C,$AS$102,'6. Seznam dokazil'!D:D,$AT$55,'6. Seznam dokazil'!E:E,AR107)</f>
        <v>0</v>
      </c>
      <c r="AU107" s="114">
        <f>SUMIFS('6. Seznam dokazil'!O:O,'6. Seznam dokazil'!C:C,$AS$102,'6. Seznam dokazil'!D:D,$AU$55,'6. Seznam dokazil'!E:E,AR107)</f>
        <v>0</v>
      </c>
      <c r="AV107" s="114">
        <f>SUMIFS('6. Seznam dokazil'!O:O,'6. Seznam dokazil'!C:C,$AS$102,'6. Seznam dokazil'!D:D,$AV$55,'6. Seznam dokazil'!E:E,AR107)</f>
        <v>0</v>
      </c>
      <c r="AW107" s="114">
        <f>SUMIFS('6. Seznam dokazil'!O:O,'6. Seznam dokazil'!C:C,$AS$102,'6. Seznam dokazil'!D:D,$AW$55,'6. Seznam dokazil'!E:E,AR107)</f>
        <v>0</v>
      </c>
      <c r="AX107" s="114">
        <f>IF($J$50=$AH$3,BB107,SUMIFS('6. Seznam dokazil'!O:O,'6. Seznam dokazil'!C:C,$AS$102,'6. Seznam dokazil'!D:D,$AX$55,'6. Seznam dokazil'!E:E,AR107))</f>
        <v>0</v>
      </c>
      <c r="AY107" s="114">
        <f>SUMIFS('6. Seznam dokazil'!O:O,'6. Seznam dokazil'!C:C,$AS$102,'6. Seznam dokazil'!D:D,$AY$55,'6. Seznam dokazil'!E:E,AR107)</f>
        <v>0</v>
      </c>
      <c r="AZ107" s="62">
        <f t="shared" si="196"/>
        <v>0</v>
      </c>
      <c r="BA107" s="1051"/>
      <c r="BB107" s="173">
        <f>IFERROR((J107/J111)*BA111,0)</f>
        <v>0</v>
      </c>
      <c r="BC107" s="135"/>
      <c r="BD107" s="66" t="s">
        <v>77</v>
      </c>
      <c r="BE107" s="114">
        <f t="shared" si="197"/>
        <v>0</v>
      </c>
      <c r="BF107" s="114">
        <f t="shared" si="197"/>
        <v>0</v>
      </c>
      <c r="BG107" s="114">
        <f t="shared" si="197"/>
        <v>0</v>
      </c>
      <c r="BH107" s="114">
        <f t="shared" si="197"/>
        <v>0</v>
      </c>
      <c r="BI107" s="114">
        <f t="shared" si="197"/>
        <v>0</v>
      </c>
      <c r="BJ107" s="114">
        <f t="shared" si="197"/>
        <v>0</v>
      </c>
      <c r="BK107" s="114">
        <f t="shared" si="197"/>
        <v>0</v>
      </c>
      <c r="BL107" s="62">
        <f t="shared" si="198"/>
        <v>0</v>
      </c>
      <c r="BM107" s="62">
        <f t="shared" si="199"/>
        <v>0</v>
      </c>
      <c r="BN107" s="80"/>
      <c r="BO107" s="137"/>
      <c r="BP107" s="66" t="s">
        <v>77</v>
      </c>
      <c r="BQ107" s="114">
        <f t="shared" si="200"/>
        <v>0</v>
      </c>
      <c r="BR107" s="114">
        <f t="shared" si="200"/>
        <v>0</v>
      </c>
      <c r="BS107" s="114">
        <f t="shared" si="200"/>
        <v>0</v>
      </c>
      <c r="BT107" s="114">
        <f t="shared" si="200"/>
        <v>0</v>
      </c>
      <c r="BU107" s="114">
        <f t="shared" si="200"/>
        <v>0</v>
      </c>
      <c r="BV107" s="114">
        <f t="shared" si="200"/>
        <v>0</v>
      </c>
      <c r="BW107" s="114">
        <f t="shared" si="200"/>
        <v>0</v>
      </c>
      <c r="BX107" s="62">
        <f t="shared" si="201"/>
        <v>0</v>
      </c>
      <c r="BY107" s="134"/>
      <c r="BZ107" s="119"/>
      <c r="CA107" s="119"/>
      <c r="CB107" s="119"/>
    </row>
    <row r="108" spans="2:80" ht="15" x14ac:dyDescent="0.2">
      <c r="B108" s="1104"/>
      <c r="D108" s="66" t="s">
        <v>78</v>
      </c>
      <c r="E108" s="114">
        <f>'3. FN PO PARTNERJIH '!D115</f>
        <v>0</v>
      </c>
      <c r="F108" s="114">
        <f>'3. FN PO PARTNERJIH '!E115</f>
        <v>0</v>
      </c>
      <c r="G108" s="114">
        <f>'3. FN PO PARTNERJIH '!F115</f>
        <v>0</v>
      </c>
      <c r="H108" s="114">
        <f>'3. FN PO PARTNERJIH '!G115</f>
        <v>0</v>
      </c>
      <c r="I108" s="114">
        <f>'3. FN PO PARTNERJIH '!H115</f>
        <v>0</v>
      </c>
      <c r="J108" s="114">
        <f>'3. FN PO PARTNERJIH '!I115</f>
        <v>0</v>
      </c>
      <c r="K108" s="114">
        <f>'3. FN PO PARTNERJIH '!J115</f>
        <v>0</v>
      </c>
      <c r="L108" s="62">
        <f t="shared" si="192"/>
        <v>0</v>
      </c>
      <c r="M108" s="85"/>
      <c r="N108" s="73"/>
      <c r="O108" s="66" t="s">
        <v>78</v>
      </c>
      <c r="P108" s="114">
        <f>'8a. Pretekli potrjeni izdatki'!E85</f>
        <v>0</v>
      </c>
      <c r="Q108" s="114">
        <f>'8a. Pretekli potrjeni izdatki'!F85</f>
        <v>0</v>
      </c>
      <c r="R108" s="114">
        <f>'8a. Pretekli potrjeni izdatki'!G85</f>
        <v>0</v>
      </c>
      <c r="S108" s="114">
        <f>'8a. Pretekli potrjeni izdatki'!H85</f>
        <v>0</v>
      </c>
      <c r="T108" s="114">
        <f>'8a. Pretekli potrjeni izdatki'!I85</f>
        <v>0</v>
      </c>
      <c r="U108" s="114">
        <f>'8a. Pretekli potrjeni izdatki'!J85</f>
        <v>0</v>
      </c>
      <c r="V108" s="114">
        <f>'8a. Pretekli potrjeni izdatki'!K85</f>
        <v>0</v>
      </c>
      <c r="W108" s="62">
        <f t="shared" si="193"/>
        <v>0</v>
      </c>
      <c r="X108" s="75"/>
      <c r="Y108" s="73"/>
      <c r="Z108" s="139" t="str">
        <f>IF(COUNTIF('2. IZJAVA'!$P$48,"?*"),'2. IZJAVA'!$P$48,"")</f>
        <v/>
      </c>
      <c r="AA108" s="169" t="s">
        <v>78</v>
      </c>
      <c r="AB108" s="170">
        <f>SUMIFS('6. Seznam dokazil'!P:P,'6. Seznam dokazil'!C:C,AB102,'6. Seznam dokazil'!D:D,$AB$55,'6. Seznam dokazil'!E:E,AA108)</f>
        <v>0</v>
      </c>
      <c r="AC108" s="170">
        <f>SUMIFS('6. Seznam dokazil'!P:P,'6. Seznam dokazil'!C:C,'6a. Seznam dokazil '!AB102,'6. Seznam dokazil'!D:D,'6a. Seznam dokazil '!$AC$55,'6. Seznam dokazil'!E:E,'6a. Seznam dokazil '!AA108)</f>
        <v>0</v>
      </c>
      <c r="AD108" s="170">
        <f>SUMIFS('6. Seznam dokazil'!P:P,'6. Seznam dokazil'!C:C,'6a. Seznam dokazil '!AB102,'6. Seznam dokazil'!D:D,'6a. Seznam dokazil '!$AD$55,'6. Seznam dokazil'!E:E,'6a. Seznam dokazil '!AA108)</f>
        <v>0</v>
      </c>
      <c r="AE108" s="170">
        <f>SUMIFS('6. Seznam dokazil'!P:P,'6. Seznam dokazil'!C:C,'6a. Seznam dokazil '!AB102,'6. Seznam dokazil'!D:D,'6a. Seznam dokazil '!$AE$55,'6. Seznam dokazil'!E:E,'6a. Seznam dokazil '!AA108)</f>
        <v>0</v>
      </c>
      <c r="AF108" s="170">
        <f>SUMIFS('6. Seznam dokazil'!P:P,'6. Seznam dokazil'!C:C,'6a. Seznam dokazil '!AB102,'6. Seznam dokazil'!D:D,'6a. Seznam dokazil '!$AF$55,'6. Seznam dokazil'!E:E,'6a. Seznam dokazil '!AA108)</f>
        <v>0</v>
      </c>
      <c r="AG108" s="170">
        <f>IF($J$50=$AH$3,AL108,SUMIFS('6. Seznam dokazil'!P:P,'6. Seznam dokazil'!C:C,'6a. Seznam dokazil '!AB102,'6. Seznam dokazil'!D:D,'6a. Seznam dokazil '!$AG$55,'6. Seznam dokazil'!E:E,'6a. Seznam dokazil '!AA108))</f>
        <v>0</v>
      </c>
      <c r="AH108" s="170">
        <f>SUMIFS('6. Seznam dokazil'!P:P,'6. Seznam dokazil'!C:C,'6a. Seznam dokazil '!AB102,'6. Seznam dokazil'!D:D,'6a. Seznam dokazil '!$AH$55,'6. Seznam dokazil'!E:E,'6a. Seznam dokazil '!AA108)</f>
        <v>0</v>
      </c>
      <c r="AI108" s="171">
        <f t="shared" si="194"/>
        <v>0</v>
      </c>
      <c r="AJ108" s="171">
        <f t="shared" si="195"/>
        <v>0</v>
      </c>
      <c r="AK108" s="1054"/>
      <c r="AL108" s="170">
        <f>IFERROR((J108/J111)*AK111,0)</f>
        <v>0</v>
      </c>
      <c r="AM108" s="65"/>
      <c r="AN108" s="65"/>
      <c r="AO108" s="65"/>
      <c r="AP108" s="123"/>
      <c r="AQ108" s="124"/>
      <c r="AR108" s="66" t="s">
        <v>78</v>
      </c>
      <c r="AS108" s="114">
        <f>SUMIFS('6. Seznam dokazil'!O:O,'6. Seznam dokazil'!C:C,$AS$102,'6. Seznam dokazil'!D:D,$AS$55,'6. Seznam dokazil'!E:E,AR108)</f>
        <v>0</v>
      </c>
      <c r="AT108" s="114">
        <f>SUMIFS('6. Seznam dokazil'!O:O,'6. Seznam dokazil'!C:C,$AS$102,'6. Seznam dokazil'!D:D,$AT$55,'6. Seznam dokazil'!E:E,AR108)</f>
        <v>0</v>
      </c>
      <c r="AU108" s="114">
        <f>SUMIFS('6. Seznam dokazil'!O:O,'6. Seznam dokazil'!C:C,$AS$102,'6. Seznam dokazil'!D:D,$AU$55,'6. Seznam dokazil'!E:E,AR108)</f>
        <v>0</v>
      </c>
      <c r="AV108" s="114">
        <f>SUMIFS('6. Seznam dokazil'!O:O,'6. Seznam dokazil'!C:C,$AS$102,'6. Seznam dokazil'!D:D,$AV$55,'6. Seznam dokazil'!E:E,AR108)</f>
        <v>0</v>
      </c>
      <c r="AW108" s="114">
        <f>SUMIFS('6. Seznam dokazil'!O:O,'6. Seznam dokazil'!C:C,$AS$102,'6. Seznam dokazil'!D:D,$AW$55,'6. Seznam dokazil'!E:E,AR108)</f>
        <v>0</v>
      </c>
      <c r="AX108" s="114">
        <f>IF($J$50=$AH$3,BB108,SUMIFS('6. Seznam dokazil'!O:O,'6. Seznam dokazil'!C:C,$AS$102,'6. Seznam dokazil'!D:D,$AX$55,'6. Seznam dokazil'!E:E,AR108))</f>
        <v>0</v>
      </c>
      <c r="AY108" s="114">
        <f>SUMIFS('6. Seznam dokazil'!O:O,'6. Seznam dokazil'!C:C,$AS$102,'6. Seznam dokazil'!D:D,$AY$55,'6. Seznam dokazil'!E:E,AR108)</f>
        <v>0</v>
      </c>
      <c r="AZ108" s="62">
        <f t="shared" si="196"/>
        <v>0</v>
      </c>
      <c r="BA108" s="1051"/>
      <c r="BB108" s="173">
        <f>IFERROR((J108/J111)*BA111,0)</f>
        <v>0</v>
      </c>
      <c r="BC108" s="135"/>
      <c r="BD108" s="66" t="s">
        <v>78</v>
      </c>
      <c r="BE108" s="114">
        <f t="shared" si="197"/>
        <v>0</v>
      </c>
      <c r="BF108" s="114">
        <f t="shared" si="197"/>
        <v>0</v>
      </c>
      <c r="BG108" s="114">
        <f t="shared" si="197"/>
        <v>0</v>
      </c>
      <c r="BH108" s="114">
        <f t="shared" si="197"/>
        <v>0</v>
      </c>
      <c r="BI108" s="114">
        <f t="shared" si="197"/>
        <v>0</v>
      </c>
      <c r="BJ108" s="114">
        <f t="shared" si="197"/>
        <v>0</v>
      </c>
      <c r="BK108" s="114">
        <f t="shared" si="197"/>
        <v>0</v>
      </c>
      <c r="BL108" s="62">
        <f t="shared" si="198"/>
        <v>0</v>
      </c>
      <c r="BM108" s="62">
        <f t="shared" si="199"/>
        <v>0</v>
      </c>
      <c r="BN108" s="80"/>
      <c r="BO108" s="137"/>
      <c r="BP108" s="66" t="s">
        <v>78</v>
      </c>
      <c r="BQ108" s="114">
        <f t="shared" si="200"/>
        <v>0</v>
      </c>
      <c r="BR108" s="114">
        <f t="shared" si="200"/>
        <v>0</v>
      </c>
      <c r="BS108" s="114">
        <f t="shared" si="200"/>
        <v>0</v>
      </c>
      <c r="BT108" s="114">
        <f t="shared" si="200"/>
        <v>0</v>
      </c>
      <c r="BU108" s="114">
        <f t="shared" si="200"/>
        <v>0</v>
      </c>
      <c r="BV108" s="114">
        <f t="shared" si="200"/>
        <v>0</v>
      </c>
      <c r="BW108" s="114">
        <f t="shared" si="200"/>
        <v>0</v>
      </c>
      <c r="BX108" s="62">
        <f t="shared" si="201"/>
        <v>0</v>
      </c>
      <c r="BY108" s="134"/>
      <c r="BZ108" s="119"/>
      <c r="CA108" s="119"/>
      <c r="CB108" s="119"/>
    </row>
    <row r="109" spans="2:80" ht="15" x14ac:dyDescent="0.2">
      <c r="B109" s="1104"/>
      <c r="D109" s="66" t="s">
        <v>79</v>
      </c>
      <c r="E109" s="114">
        <f>'3. FN PO PARTNERJIH '!D116</f>
        <v>0</v>
      </c>
      <c r="F109" s="114">
        <f>'3. FN PO PARTNERJIH '!E116</f>
        <v>0</v>
      </c>
      <c r="G109" s="114">
        <f>'3. FN PO PARTNERJIH '!F116</f>
        <v>0</v>
      </c>
      <c r="H109" s="114">
        <f>'3. FN PO PARTNERJIH '!G116</f>
        <v>0</v>
      </c>
      <c r="I109" s="114">
        <f>'3. FN PO PARTNERJIH '!H116</f>
        <v>0</v>
      </c>
      <c r="J109" s="114">
        <f>'3. FN PO PARTNERJIH '!I116</f>
        <v>0</v>
      </c>
      <c r="K109" s="114">
        <f>'3. FN PO PARTNERJIH '!J116</f>
        <v>0</v>
      </c>
      <c r="L109" s="62">
        <f t="shared" si="192"/>
        <v>0</v>
      </c>
      <c r="M109" s="85"/>
      <c r="N109" s="73"/>
      <c r="O109" s="66" t="s">
        <v>79</v>
      </c>
      <c r="P109" s="114">
        <f>'8a. Pretekli potrjeni izdatki'!E86</f>
        <v>0</v>
      </c>
      <c r="Q109" s="114">
        <f>'8a. Pretekli potrjeni izdatki'!F86</f>
        <v>0</v>
      </c>
      <c r="R109" s="114">
        <f>'8a. Pretekli potrjeni izdatki'!G86</f>
        <v>0</v>
      </c>
      <c r="S109" s="114">
        <f>'8a. Pretekli potrjeni izdatki'!H86</f>
        <v>0</v>
      </c>
      <c r="T109" s="114">
        <f>'8a. Pretekli potrjeni izdatki'!I86</f>
        <v>0</v>
      </c>
      <c r="U109" s="114">
        <f>'8a. Pretekli potrjeni izdatki'!J86</f>
        <v>0</v>
      </c>
      <c r="V109" s="114">
        <f>'8a. Pretekli potrjeni izdatki'!K86</f>
        <v>0</v>
      </c>
      <c r="W109" s="62">
        <f t="shared" si="193"/>
        <v>0</v>
      </c>
      <c r="X109" s="75"/>
      <c r="Y109" s="73"/>
      <c r="Z109" s="139" t="str">
        <f>IF(COUNTIF('2. IZJAVA'!$P$48,"?*"),'2. IZJAVA'!$P$48,"")</f>
        <v/>
      </c>
      <c r="AA109" s="169" t="s">
        <v>79</v>
      </c>
      <c r="AB109" s="170">
        <f>SUMIFS('6. Seznam dokazil'!P:P,'6. Seznam dokazil'!C:C,AB102,'6. Seznam dokazil'!D:D,$AB$55,'6. Seznam dokazil'!E:E,AA109)</f>
        <v>0</v>
      </c>
      <c r="AC109" s="170">
        <f>SUMIFS('6. Seznam dokazil'!P:P,'6. Seznam dokazil'!C:C,'6a. Seznam dokazil '!AB102,'6. Seznam dokazil'!D:D,'6a. Seznam dokazil '!$AC$55,'6. Seznam dokazil'!E:E,'6a. Seznam dokazil '!AA109)</f>
        <v>0</v>
      </c>
      <c r="AD109" s="170">
        <f>SUMIFS('6. Seznam dokazil'!P:P,'6. Seznam dokazil'!C:C,'6a. Seznam dokazil '!AB102,'6. Seznam dokazil'!D:D,'6a. Seznam dokazil '!$AD$55,'6. Seznam dokazil'!E:E,'6a. Seznam dokazil '!AA109)</f>
        <v>0</v>
      </c>
      <c r="AE109" s="170">
        <f>SUMIFS('6. Seznam dokazil'!P:P,'6. Seznam dokazil'!C:C,'6a. Seznam dokazil '!AB102,'6. Seznam dokazil'!D:D,'6a. Seznam dokazil '!$AE$55,'6. Seznam dokazil'!E:E,'6a. Seznam dokazil '!AA109)</f>
        <v>0</v>
      </c>
      <c r="AF109" s="170">
        <f>SUMIFS('6. Seznam dokazil'!P:P,'6. Seznam dokazil'!C:C,'6a. Seznam dokazil '!AB102,'6. Seznam dokazil'!D:D,'6a. Seznam dokazil '!$AF$55,'6. Seznam dokazil'!E:E,'6a. Seznam dokazil '!AA109)</f>
        <v>0</v>
      </c>
      <c r="AG109" s="170">
        <f>IF($J$50=$AH$3,AL109,SUMIFS('6. Seznam dokazil'!P:P,'6. Seznam dokazil'!C:C,'6a. Seznam dokazil '!AB102,'6. Seznam dokazil'!D:D,'6a. Seznam dokazil '!$AG$55,'6. Seznam dokazil'!E:E,'6a. Seznam dokazil '!AA109))</f>
        <v>0</v>
      </c>
      <c r="AH109" s="170">
        <f>SUMIFS('6. Seznam dokazil'!P:P,'6. Seznam dokazil'!C:C,'6a. Seznam dokazil '!AB102,'6. Seznam dokazil'!D:D,'6a. Seznam dokazil '!$AH$55,'6. Seznam dokazil'!E:E,'6a. Seznam dokazil '!AA109)</f>
        <v>0</v>
      </c>
      <c r="AI109" s="171">
        <f t="shared" si="194"/>
        <v>0</v>
      </c>
      <c r="AJ109" s="171">
        <f t="shared" si="195"/>
        <v>0</v>
      </c>
      <c r="AK109" s="1054"/>
      <c r="AL109" s="170">
        <f>IFERROR((J109/J111)*AK111,0)</f>
        <v>0</v>
      </c>
      <c r="AM109" s="65"/>
      <c r="AN109" s="65"/>
      <c r="AO109" s="65"/>
      <c r="AP109" s="123"/>
      <c r="AQ109" s="124"/>
      <c r="AR109" s="66" t="s">
        <v>79</v>
      </c>
      <c r="AS109" s="114">
        <f>SUMIFS('6. Seznam dokazil'!O:O,'6. Seznam dokazil'!C:C,$AS$102,'6. Seznam dokazil'!D:D,$AS$55,'6. Seznam dokazil'!E:E,AR109)</f>
        <v>0</v>
      </c>
      <c r="AT109" s="114">
        <f>SUMIFS('6. Seznam dokazil'!O:O,'6. Seznam dokazil'!C:C,$AS$102,'6. Seznam dokazil'!D:D,$AT$55,'6. Seznam dokazil'!E:E,AR109)</f>
        <v>0</v>
      </c>
      <c r="AU109" s="114">
        <f>SUMIFS('6. Seznam dokazil'!O:O,'6. Seznam dokazil'!C:C,$AS$102,'6. Seznam dokazil'!D:D,$AU$55,'6. Seznam dokazil'!E:E,AR109)</f>
        <v>0</v>
      </c>
      <c r="AV109" s="114">
        <f>SUMIFS('6. Seznam dokazil'!O:O,'6. Seznam dokazil'!C:C,$AS$102,'6. Seznam dokazil'!D:D,$AV$55,'6. Seznam dokazil'!E:E,AR109)</f>
        <v>0</v>
      </c>
      <c r="AW109" s="114">
        <f>SUMIFS('6. Seznam dokazil'!O:O,'6. Seznam dokazil'!C:C,$AS$102,'6. Seznam dokazil'!D:D,$AW$55,'6. Seznam dokazil'!E:E,AR109)</f>
        <v>0</v>
      </c>
      <c r="AX109" s="114">
        <f>IF($J$50=$AH$3,BB109,SUMIFS('6. Seznam dokazil'!O:O,'6. Seznam dokazil'!C:C,$AS$102,'6. Seznam dokazil'!D:D,$AX$55,'6. Seznam dokazil'!E:E,AR109))</f>
        <v>0</v>
      </c>
      <c r="AY109" s="114">
        <f>SUMIFS('6. Seznam dokazil'!O:O,'6. Seznam dokazil'!C:C,$AS$102,'6. Seznam dokazil'!D:D,$AY$55,'6. Seznam dokazil'!E:E,AR109)</f>
        <v>0</v>
      </c>
      <c r="AZ109" s="62">
        <f t="shared" si="196"/>
        <v>0</v>
      </c>
      <c r="BA109" s="1051"/>
      <c r="BB109" s="173">
        <f>IFERROR((J109/J111)*BA111,0)</f>
        <v>0</v>
      </c>
      <c r="BC109" s="135"/>
      <c r="BD109" s="66" t="s">
        <v>79</v>
      </c>
      <c r="BE109" s="114">
        <f t="shared" si="197"/>
        <v>0</v>
      </c>
      <c r="BF109" s="114">
        <f t="shared" si="197"/>
        <v>0</v>
      </c>
      <c r="BG109" s="114">
        <f t="shared" si="197"/>
        <v>0</v>
      </c>
      <c r="BH109" s="114">
        <f t="shared" si="197"/>
        <v>0</v>
      </c>
      <c r="BI109" s="114">
        <f t="shared" si="197"/>
        <v>0</v>
      </c>
      <c r="BJ109" s="114">
        <f t="shared" si="197"/>
        <v>0</v>
      </c>
      <c r="BK109" s="114">
        <f t="shared" si="197"/>
        <v>0</v>
      </c>
      <c r="BL109" s="62">
        <f t="shared" si="198"/>
        <v>0</v>
      </c>
      <c r="BM109" s="62">
        <f t="shared" si="199"/>
        <v>0</v>
      </c>
      <c r="BN109" s="80"/>
      <c r="BO109" s="137"/>
      <c r="BP109" s="66" t="s">
        <v>79</v>
      </c>
      <c r="BQ109" s="114">
        <f t="shared" si="200"/>
        <v>0</v>
      </c>
      <c r="BR109" s="114">
        <f t="shared" si="200"/>
        <v>0</v>
      </c>
      <c r="BS109" s="114">
        <f t="shared" si="200"/>
        <v>0</v>
      </c>
      <c r="BT109" s="114">
        <f t="shared" si="200"/>
        <v>0</v>
      </c>
      <c r="BU109" s="114">
        <f t="shared" si="200"/>
        <v>0</v>
      </c>
      <c r="BV109" s="114">
        <f t="shared" si="200"/>
        <v>0</v>
      </c>
      <c r="BW109" s="114">
        <f t="shared" si="200"/>
        <v>0</v>
      </c>
      <c r="BX109" s="62">
        <f t="shared" si="201"/>
        <v>0</v>
      </c>
      <c r="BY109" s="134"/>
      <c r="BZ109" s="119"/>
      <c r="CA109" s="119"/>
      <c r="CB109" s="119"/>
    </row>
    <row r="110" spans="2:80" ht="15" x14ac:dyDescent="0.2">
      <c r="B110" s="1104"/>
      <c r="D110" s="66" t="s">
        <v>100</v>
      </c>
      <c r="E110" s="114">
        <f>'3. FN PO PARTNERJIH '!D117</f>
        <v>0</v>
      </c>
      <c r="F110" s="114">
        <f>'3. FN PO PARTNERJIH '!E117</f>
        <v>0</v>
      </c>
      <c r="G110" s="114">
        <f>'3. FN PO PARTNERJIH '!F117</f>
        <v>0</v>
      </c>
      <c r="H110" s="114">
        <f>'3. FN PO PARTNERJIH '!G117</f>
        <v>0</v>
      </c>
      <c r="I110" s="114">
        <f>'3. FN PO PARTNERJIH '!H117</f>
        <v>0</v>
      </c>
      <c r="J110" s="114">
        <f>'3. FN PO PARTNERJIH '!I117</f>
        <v>0</v>
      </c>
      <c r="K110" s="114">
        <f>'3. FN PO PARTNERJIH '!J117</f>
        <v>0</v>
      </c>
      <c r="L110" s="62">
        <f t="shared" si="192"/>
        <v>0</v>
      </c>
      <c r="M110" s="85"/>
      <c r="N110" s="73"/>
      <c r="O110" s="66" t="s">
        <v>100</v>
      </c>
      <c r="P110" s="114">
        <f>'8a. Pretekli potrjeni izdatki'!E87</f>
        <v>0</v>
      </c>
      <c r="Q110" s="114">
        <f>'8a. Pretekli potrjeni izdatki'!F87</f>
        <v>0</v>
      </c>
      <c r="R110" s="114">
        <f>'8a. Pretekli potrjeni izdatki'!G87</f>
        <v>0</v>
      </c>
      <c r="S110" s="114">
        <f>'8a. Pretekli potrjeni izdatki'!H87</f>
        <v>0</v>
      </c>
      <c r="T110" s="114">
        <f>'8a. Pretekli potrjeni izdatki'!I87</f>
        <v>0</v>
      </c>
      <c r="U110" s="114">
        <f>'8a. Pretekli potrjeni izdatki'!J87</f>
        <v>0</v>
      </c>
      <c r="V110" s="114">
        <f>'8a. Pretekli potrjeni izdatki'!K87</f>
        <v>0</v>
      </c>
      <c r="W110" s="62">
        <f t="shared" si="193"/>
        <v>0</v>
      </c>
      <c r="X110" s="75"/>
      <c r="Y110" s="73"/>
      <c r="Z110" s="139" t="str">
        <f>IF(COUNTIF('2. IZJAVA'!$P$48,"?*"),'2. IZJAVA'!$P$48,"")</f>
        <v/>
      </c>
      <c r="AA110" s="169" t="s">
        <v>100</v>
      </c>
      <c r="AB110" s="170">
        <f>SUMIFS('6. Seznam dokazil'!P:P,'6. Seznam dokazil'!C:C,AB102,'6. Seznam dokazil'!D:D,$AB$55,'6. Seznam dokazil'!E:E,AA110)</f>
        <v>0</v>
      </c>
      <c r="AC110" s="170">
        <f>SUMIFS('6. Seznam dokazil'!P:P,'6. Seznam dokazil'!C:C,'6a. Seznam dokazil '!AB102,'6. Seznam dokazil'!D:D,'6a. Seznam dokazil '!$AC$55,'6. Seznam dokazil'!E:E,'6a. Seznam dokazil '!AA110)</f>
        <v>0</v>
      </c>
      <c r="AD110" s="170">
        <f>SUMIFS('6. Seznam dokazil'!P:P,'6. Seznam dokazil'!C:C,'6a. Seznam dokazil '!AB102,'6. Seznam dokazil'!D:D,'6a. Seznam dokazil '!$AD$55,'6. Seznam dokazil'!E:E,'6a. Seznam dokazil '!AA110)</f>
        <v>0</v>
      </c>
      <c r="AE110" s="170">
        <f>SUMIFS('6. Seznam dokazil'!P:P,'6. Seznam dokazil'!C:C,'6a. Seznam dokazil '!AB102,'6. Seznam dokazil'!D:D,'6a. Seznam dokazil '!$AE$55,'6. Seznam dokazil'!E:E,'6a. Seznam dokazil '!AA110)</f>
        <v>0</v>
      </c>
      <c r="AF110" s="170">
        <f>SUMIFS('6. Seznam dokazil'!P:P,'6. Seznam dokazil'!C:C,'6a. Seznam dokazil '!AB102,'6. Seznam dokazil'!D:D,'6a. Seznam dokazil '!$AF$55,'6. Seznam dokazil'!E:E,'6a. Seznam dokazil '!AA110)</f>
        <v>0</v>
      </c>
      <c r="AG110" s="170">
        <f>IF($J$50=$AH$3,AL110,SUMIFS('6. Seznam dokazil'!P:P,'6. Seznam dokazil'!C:C,'6a. Seznam dokazil '!AB102,'6. Seznam dokazil'!D:D,'6a. Seznam dokazil '!$AG$55,'6. Seznam dokazil'!E:E,'6a. Seznam dokazil '!AA110))</f>
        <v>0</v>
      </c>
      <c r="AH110" s="170">
        <f>SUMIFS('6. Seznam dokazil'!P:P,'6. Seznam dokazil'!C:C,'6a. Seznam dokazil '!AB102,'6. Seznam dokazil'!D:D,'6a. Seznam dokazil '!$AH$55,'6. Seznam dokazil'!E:E,'6a. Seznam dokazil '!AA110)</f>
        <v>0</v>
      </c>
      <c r="AI110" s="171">
        <f t="shared" si="194"/>
        <v>0</v>
      </c>
      <c r="AJ110" s="171">
        <f t="shared" si="195"/>
        <v>0</v>
      </c>
      <c r="AK110" s="1055"/>
      <c r="AL110" s="170">
        <f>IFERROR((J110/J111)*AK111,0)</f>
        <v>0</v>
      </c>
      <c r="AM110" s="65"/>
      <c r="AN110" s="65"/>
      <c r="AO110" s="65"/>
      <c r="AP110" s="123"/>
      <c r="AQ110" s="124"/>
      <c r="AR110" s="66" t="s">
        <v>100</v>
      </c>
      <c r="AS110" s="114">
        <f>SUMIFS('6. Seznam dokazil'!O:O,'6. Seznam dokazil'!C:C,$AS$102,'6. Seznam dokazil'!D:D,$AS$55,'6. Seznam dokazil'!E:E,AR110)</f>
        <v>0</v>
      </c>
      <c r="AT110" s="114">
        <f>SUMIFS('6. Seznam dokazil'!O:O,'6. Seznam dokazil'!C:C,$AS$102,'6. Seznam dokazil'!D:D,$AT$55,'6. Seznam dokazil'!E:E,AR110)</f>
        <v>0</v>
      </c>
      <c r="AU110" s="114">
        <f>SUMIFS('6. Seznam dokazil'!O:O,'6. Seznam dokazil'!C:C,$AS$102,'6. Seznam dokazil'!D:D,$AU$55,'6. Seznam dokazil'!E:E,AR110)</f>
        <v>0</v>
      </c>
      <c r="AV110" s="114">
        <f>SUMIFS('6. Seznam dokazil'!O:O,'6. Seznam dokazil'!C:C,$AS$102,'6. Seznam dokazil'!D:D,$AV$55,'6. Seznam dokazil'!E:E,AR110)</f>
        <v>0</v>
      </c>
      <c r="AW110" s="114">
        <f>SUMIFS('6. Seznam dokazil'!O:O,'6. Seznam dokazil'!C:C,$AS$102,'6. Seznam dokazil'!D:D,$AW$55,'6. Seznam dokazil'!E:E,AR110)</f>
        <v>0</v>
      </c>
      <c r="AX110" s="114">
        <f>IF($J$50=$AH$3,BB110,SUMIFS('6. Seznam dokazil'!O:O,'6. Seznam dokazil'!C:C,$AS$102,'6. Seznam dokazil'!D:D,$AX$55,'6. Seznam dokazil'!E:E,AR110))</f>
        <v>0</v>
      </c>
      <c r="AY110" s="114">
        <f>SUMIFS('6. Seznam dokazil'!O:O,'6. Seznam dokazil'!C:C,$AS$102,'6. Seznam dokazil'!D:D,$AY$55,'6. Seznam dokazil'!E:E,AR110)</f>
        <v>0</v>
      </c>
      <c r="AZ110" s="62">
        <f t="shared" si="196"/>
        <v>0</v>
      </c>
      <c r="BA110" s="1052"/>
      <c r="BB110" s="173">
        <f>IFERROR((J110/J111)*BA111,0)</f>
        <v>0</v>
      </c>
      <c r="BC110" s="135"/>
      <c r="BD110" s="66" t="s">
        <v>100</v>
      </c>
      <c r="BE110" s="114">
        <f t="shared" si="197"/>
        <v>0</v>
      </c>
      <c r="BF110" s="114">
        <f t="shared" si="197"/>
        <v>0</v>
      </c>
      <c r="BG110" s="114">
        <f t="shared" si="197"/>
        <v>0</v>
      </c>
      <c r="BH110" s="114">
        <f t="shared" si="197"/>
        <v>0</v>
      </c>
      <c r="BI110" s="114">
        <f t="shared" si="197"/>
        <v>0</v>
      </c>
      <c r="BJ110" s="114">
        <f t="shared" si="197"/>
        <v>0</v>
      </c>
      <c r="BK110" s="114">
        <f t="shared" si="197"/>
        <v>0</v>
      </c>
      <c r="BL110" s="62">
        <f t="shared" si="198"/>
        <v>0</v>
      </c>
      <c r="BM110" s="62">
        <f t="shared" si="199"/>
        <v>0</v>
      </c>
      <c r="BN110" s="80"/>
      <c r="BO110" s="137"/>
      <c r="BP110" s="66" t="s">
        <v>100</v>
      </c>
      <c r="BQ110" s="114">
        <f t="shared" si="200"/>
        <v>0</v>
      </c>
      <c r="BR110" s="114">
        <f t="shared" si="200"/>
        <v>0</v>
      </c>
      <c r="BS110" s="114">
        <f t="shared" si="200"/>
        <v>0</v>
      </c>
      <c r="BT110" s="114">
        <f t="shared" si="200"/>
        <v>0</v>
      </c>
      <c r="BU110" s="114">
        <f t="shared" si="200"/>
        <v>0</v>
      </c>
      <c r="BV110" s="114">
        <f t="shared" si="200"/>
        <v>0</v>
      </c>
      <c r="BW110" s="114">
        <f t="shared" si="200"/>
        <v>0</v>
      </c>
      <c r="BX110" s="62">
        <f t="shared" si="201"/>
        <v>0</v>
      </c>
      <c r="BY110" s="134"/>
      <c r="BZ110" s="119"/>
      <c r="CA110" s="119"/>
      <c r="CB110" s="119"/>
    </row>
    <row r="111" spans="2:80" ht="45.75" thickBot="1" x14ac:dyDescent="0.25">
      <c r="B111" s="1105"/>
      <c r="D111" s="66" t="str">
        <f>"ODOBRENA SREDSTVA"&amp;" "&amp;E102</f>
        <v>ODOBRENA SREDSTVA PARTNER 4</v>
      </c>
      <c r="E111" s="67">
        <f t="shared" ref="E111:L111" si="202">SUM(E105:E110)</f>
        <v>0</v>
      </c>
      <c r="F111" s="67">
        <f t="shared" si="202"/>
        <v>0</v>
      </c>
      <c r="G111" s="67">
        <f t="shared" si="202"/>
        <v>0</v>
      </c>
      <c r="H111" s="67">
        <f t="shared" si="202"/>
        <v>0</v>
      </c>
      <c r="I111" s="67">
        <f t="shared" si="202"/>
        <v>0</v>
      </c>
      <c r="J111" s="67">
        <f t="shared" si="202"/>
        <v>0</v>
      </c>
      <c r="K111" s="67">
        <f t="shared" si="202"/>
        <v>0</v>
      </c>
      <c r="L111" s="67">
        <f t="shared" si="202"/>
        <v>0</v>
      </c>
      <c r="M111" s="85"/>
      <c r="N111" s="73"/>
      <c r="O111" s="66" t="str">
        <f>"PPI"&amp;" "&amp;P102</f>
        <v>PPI 0</v>
      </c>
      <c r="P111" s="67">
        <f t="shared" ref="P111:W111" si="203">SUM(P105:P110)</f>
        <v>0</v>
      </c>
      <c r="Q111" s="67">
        <f t="shared" si="203"/>
        <v>0</v>
      </c>
      <c r="R111" s="67">
        <f t="shared" si="203"/>
        <v>0</v>
      </c>
      <c r="S111" s="67">
        <f t="shared" si="203"/>
        <v>0</v>
      </c>
      <c r="T111" s="67">
        <f t="shared" si="203"/>
        <v>0</v>
      </c>
      <c r="U111" s="67">
        <f t="shared" si="203"/>
        <v>0</v>
      </c>
      <c r="V111" s="67">
        <f t="shared" si="203"/>
        <v>0</v>
      </c>
      <c r="W111" s="67">
        <f t="shared" si="203"/>
        <v>0</v>
      </c>
      <c r="X111" s="75"/>
      <c r="Y111" s="73"/>
      <c r="Z111" s="139"/>
      <c r="AA111" s="169" t="str">
        <f>$AA$47&amp;" "&amp;AB102</f>
        <v>POTRJENI (PO KONTROLI) PARTNER 4</v>
      </c>
      <c r="AB111" s="182">
        <f t="shared" ref="AB111:AH111" si="204">SUM(AB105:AB110)</f>
        <v>0</v>
      </c>
      <c r="AC111" s="182">
        <f t="shared" si="204"/>
        <v>0</v>
      </c>
      <c r="AD111" s="182">
        <f t="shared" si="204"/>
        <v>0</v>
      </c>
      <c r="AE111" s="182">
        <f t="shared" si="204"/>
        <v>0</v>
      </c>
      <c r="AF111" s="182">
        <f t="shared" si="204"/>
        <v>0</v>
      </c>
      <c r="AG111" s="182">
        <f t="shared" si="204"/>
        <v>0</v>
      </c>
      <c r="AH111" s="182">
        <f t="shared" si="204"/>
        <v>0</v>
      </c>
      <c r="AI111" s="182">
        <f>SUM(AI105:AI110)</f>
        <v>0</v>
      </c>
      <c r="AJ111" s="182">
        <f>+AH111+AI111</f>
        <v>0</v>
      </c>
      <c r="AK111" s="182" t="b">
        <f>IF($J$50=$AH$3,IF(((AB111*AG103)+U111)&lt;=J111,(AB111*AG103),J111-U111))</f>
        <v>0</v>
      </c>
      <c r="AL111" s="182">
        <f>+AL110+AL109+AL108+AL107+AL106+AL105</f>
        <v>0</v>
      </c>
      <c r="AM111" s="65"/>
      <c r="AN111" s="65"/>
      <c r="AO111" s="65"/>
      <c r="AP111" s="123"/>
      <c r="AQ111" s="124"/>
      <c r="AR111" s="66" t="str">
        <f>$AA$47&amp;" "&amp;AS102</f>
        <v>POTRJENI (PO KONTROLI) PARTNER 4</v>
      </c>
      <c r="AS111" s="67">
        <f t="shared" ref="AS111:AZ111" si="205">SUM(AS105:AS110)</f>
        <v>0</v>
      </c>
      <c r="AT111" s="67">
        <f t="shared" si="205"/>
        <v>0</v>
      </c>
      <c r="AU111" s="67">
        <f t="shared" si="205"/>
        <v>0</v>
      </c>
      <c r="AV111" s="67">
        <f t="shared" si="205"/>
        <v>0</v>
      </c>
      <c r="AW111" s="67">
        <f t="shared" si="205"/>
        <v>0</v>
      </c>
      <c r="AX111" s="67">
        <f t="shared" si="205"/>
        <v>0</v>
      </c>
      <c r="AY111" s="67">
        <f t="shared" si="205"/>
        <v>0</v>
      </c>
      <c r="AZ111" s="67">
        <f t="shared" si="205"/>
        <v>0</v>
      </c>
      <c r="BA111" s="183" t="b">
        <f>IF($J$50=$AH$3,IF(((AS111*AG103)+U111)&lt;=J111,(AS111*AG103),J111-U111))</f>
        <v>0</v>
      </c>
      <c r="BB111" s="183">
        <f>+BB110+BB109+BB108+BB107+BB106+BB105</f>
        <v>0</v>
      </c>
      <c r="BC111" s="135"/>
      <c r="BD111" s="66" t="str">
        <f>$AA$47&amp;" "&amp;BE102</f>
        <v>POTRJENI (PO KONTROLI) 0</v>
      </c>
      <c r="BE111" s="67">
        <f t="shared" ref="BE111:BK111" si="206">SUM(BE105:BE110)</f>
        <v>0</v>
      </c>
      <c r="BF111" s="67">
        <f t="shared" si="206"/>
        <v>0</v>
      </c>
      <c r="BG111" s="67">
        <f t="shared" si="206"/>
        <v>0</v>
      </c>
      <c r="BH111" s="67">
        <f t="shared" si="206"/>
        <v>0</v>
      </c>
      <c r="BI111" s="67">
        <f t="shared" si="206"/>
        <v>0</v>
      </c>
      <c r="BJ111" s="67">
        <f t="shared" si="206"/>
        <v>0</v>
      </c>
      <c r="BK111" s="67">
        <f t="shared" si="206"/>
        <v>0</v>
      </c>
      <c r="BL111" s="67">
        <f>SUM(BL105:BL110)</f>
        <v>0</v>
      </c>
      <c r="BM111" s="67">
        <f>+BK111+BL111</f>
        <v>0</v>
      </c>
      <c r="BN111" s="80"/>
      <c r="BO111" s="137"/>
      <c r="BP111" s="66" t="str">
        <f>$BP$50&amp;" "&amp;BQ102</f>
        <v>PREOSTALA SREDSTVA PARTNER 4</v>
      </c>
      <c r="BQ111" s="67">
        <f t="shared" ref="BQ111:BX111" si="207">SUM(BQ105:BQ110)</f>
        <v>0</v>
      </c>
      <c r="BR111" s="67">
        <f t="shared" si="207"/>
        <v>0</v>
      </c>
      <c r="BS111" s="67">
        <f t="shared" si="207"/>
        <v>0</v>
      </c>
      <c r="BT111" s="67">
        <f t="shared" si="207"/>
        <v>0</v>
      </c>
      <c r="BU111" s="67">
        <f t="shared" si="207"/>
        <v>0</v>
      </c>
      <c r="BV111" s="67">
        <f t="shared" si="207"/>
        <v>0</v>
      </c>
      <c r="BW111" s="67">
        <f t="shared" si="207"/>
        <v>0</v>
      </c>
      <c r="BX111" s="67">
        <f t="shared" si="207"/>
        <v>0</v>
      </c>
      <c r="BY111" s="134"/>
      <c r="BZ111" s="119"/>
      <c r="CA111" s="119"/>
      <c r="CB111" s="119"/>
    </row>
    <row r="112" spans="2:80" x14ac:dyDescent="0.35">
      <c r="D112" s="187"/>
      <c r="E112" s="187"/>
      <c r="F112" s="187"/>
      <c r="G112" s="187"/>
      <c r="H112" s="187"/>
      <c r="I112" s="187"/>
      <c r="J112" s="187"/>
      <c r="K112" s="187"/>
      <c r="L112" s="187"/>
      <c r="M112" s="85"/>
      <c r="N112" s="73"/>
      <c r="O112" s="118"/>
      <c r="P112" s="118"/>
      <c r="Q112" s="118"/>
      <c r="R112" s="118"/>
      <c r="S112" s="118"/>
      <c r="T112" s="118"/>
      <c r="U112" s="118"/>
      <c r="V112" s="118"/>
      <c r="W112" s="118"/>
      <c r="X112" s="75"/>
      <c r="Y112" s="73"/>
      <c r="Z112" s="139"/>
      <c r="AA112" s="122"/>
      <c r="AB112" s="122"/>
      <c r="AC112" s="122"/>
      <c r="AD112" s="122"/>
      <c r="AE112" s="122"/>
      <c r="AF112" s="122"/>
      <c r="AG112" s="295" t="str">
        <f>IFERROR(IF(METODAADMIN=PAVŠAL,IF(AG111&gt;(ROUNDUP(AB111*AG103,2)),PREKORAČITEV,""),""),"")</f>
        <v/>
      </c>
      <c r="AH112" s="122"/>
      <c r="AI112" s="122"/>
      <c r="AJ112" s="122"/>
      <c r="AK112" s="122"/>
      <c r="AL112" s="122"/>
      <c r="AM112" s="122"/>
      <c r="AN112" s="122"/>
      <c r="AO112" s="122"/>
      <c r="AP112" s="123"/>
      <c r="AQ112" s="124"/>
      <c r="AR112" s="126"/>
      <c r="AS112" s="126"/>
      <c r="AT112" s="126"/>
      <c r="AU112" s="126"/>
      <c r="AV112" s="126"/>
      <c r="AW112" s="126"/>
      <c r="AX112" s="126"/>
      <c r="AY112" s="126"/>
      <c r="AZ112" s="126"/>
      <c r="BA112" s="126"/>
      <c r="BB112" s="127"/>
      <c r="BC112" s="135"/>
      <c r="BD112" s="130"/>
      <c r="BE112" s="130"/>
      <c r="BF112" s="130"/>
      <c r="BG112" s="130"/>
      <c r="BH112" s="130"/>
      <c r="BI112" s="130"/>
      <c r="BJ112" s="130"/>
      <c r="BK112" s="130"/>
      <c r="BL112" s="130"/>
      <c r="BM112" s="130"/>
      <c r="BN112" s="130"/>
      <c r="BO112" s="137"/>
      <c r="BP112" s="133"/>
      <c r="BQ112" s="534" t="str">
        <f>IF(BQ111&lt;0,"PREKORAČITEV POSTAVKE!!!","")</f>
        <v/>
      </c>
      <c r="BR112" s="534" t="str">
        <f t="shared" ref="BR112" si="208">IF(BR111&lt;0,"PREKORAČITEV POSTAVKE!!!","")</f>
        <v/>
      </c>
      <c r="BS112" s="534" t="str">
        <f t="shared" ref="BS112" si="209">IF(BS111&lt;0,"PREKORAČITEV POSTAVKE!!!","")</f>
        <v/>
      </c>
      <c r="BT112" s="534" t="str">
        <f t="shared" ref="BT112" si="210">IF(BT111&lt;0,"PREKORAČITEV POSTAVKE!!!","")</f>
        <v/>
      </c>
      <c r="BU112" s="534" t="str">
        <f t="shared" ref="BU112" si="211">IF(BU111&lt;0,"PREKORAČITEV POSTAVKE!!!","")</f>
        <v/>
      </c>
      <c r="BV112" s="534" t="str">
        <f t="shared" ref="BV112" si="212">IF(BV111&lt;0,"PREKORAČITEV POSTAVKE!!!","")</f>
        <v/>
      </c>
      <c r="BW112" s="534" t="str">
        <f t="shared" ref="BW112" si="213">IF(BW111&lt;0,"PREKORAČITEV POSTAVKE!!!","")</f>
        <v/>
      </c>
      <c r="BX112" s="534" t="str">
        <f>IF(BX111&lt;0,"PREKORAČITEV!!!","")</f>
        <v/>
      </c>
      <c r="BY112" s="134"/>
      <c r="BZ112" s="119"/>
      <c r="CA112" s="119"/>
      <c r="CB112" s="119"/>
    </row>
    <row r="113" spans="2:80" ht="26.25" thickBot="1" x14ac:dyDescent="0.4">
      <c r="D113" s="187"/>
      <c r="E113" s="187"/>
      <c r="F113" s="187"/>
      <c r="G113" s="187"/>
      <c r="H113" s="187"/>
      <c r="I113" s="187"/>
      <c r="J113" s="187"/>
      <c r="K113" s="187"/>
      <c r="L113" s="187"/>
      <c r="M113" s="85"/>
      <c r="N113" s="73"/>
      <c r="O113" s="118"/>
      <c r="P113" s="118"/>
      <c r="Q113" s="118"/>
      <c r="R113" s="118"/>
      <c r="S113" s="118"/>
      <c r="T113" s="118"/>
      <c r="U113" s="118"/>
      <c r="V113" s="118"/>
      <c r="W113" s="118"/>
      <c r="X113" s="75"/>
      <c r="Y113" s="73"/>
      <c r="Z113" s="139"/>
      <c r="AA113" s="334" t="s">
        <v>162</v>
      </c>
      <c r="AB113" s="335">
        <f>SUM(AB111:AG111)</f>
        <v>0</v>
      </c>
      <c r="AC113" s="122"/>
      <c r="AD113" s="122"/>
      <c r="AE113" s="122"/>
      <c r="AF113" s="317" t="str">
        <f>IF(AG112=$AH$7,$AH$8,"")</f>
        <v/>
      </c>
      <c r="AG113" s="216" t="str">
        <f>IF(AG112=$AH$7,AB111*AG103,"")</f>
        <v/>
      </c>
      <c r="AH113" s="122"/>
      <c r="AI113" s="122"/>
      <c r="AJ113" s="122"/>
      <c r="AK113" s="122"/>
      <c r="AL113" s="122"/>
      <c r="AM113" s="122"/>
      <c r="AN113" s="122"/>
      <c r="AO113" s="122"/>
      <c r="AP113" s="123"/>
      <c r="AQ113" s="124"/>
      <c r="AR113" s="126"/>
      <c r="AS113" s="126"/>
      <c r="AT113" s="126"/>
      <c r="AU113" s="126"/>
      <c r="AV113" s="126"/>
      <c r="AW113" s="126"/>
      <c r="AX113" s="126"/>
      <c r="AY113" s="126"/>
      <c r="AZ113" s="126"/>
      <c r="BA113" s="126"/>
      <c r="BB113" s="127"/>
      <c r="BC113" s="135"/>
      <c r="BD113" s="130"/>
      <c r="BE113" s="130"/>
      <c r="BF113" s="130"/>
      <c r="BG113" s="130"/>
      <c r="BH113" s="130"/>
      <c r="BI113" s="130"/>
      <c r="BJ113" s="130"/>
      <c r="BK113" s="130"/>
      <c r="BL113" s="130"/>
      <c r="BM113" s="130"/>
      <c r="BN113" s="130"/>
      <c r="BO113" s="137"/>
      <c r="BP113" s="133"/>
      <c r="BQ113" s="133"/>
      <c r="BR113" s="133"/>
      <c r="BS113" s="133"/>
      <c r="BT113" s="133"/>
      <c r="BU113" s="133"/>
      <c r="BV113" s="133"/>
      <c r="BW113" s="133"/>
      <c r="BX113" s="133"/>
      <c r="BY113" s="134"/>
      <c r="BZ113" s="119"/>
      <c r="CA113" s="119"/>
      <c r="CB113" s="119"/>
    </row>
    <row r="114" spans="2:80" ht="26.25" thickTop="1" x14ac:dyDescent="0.35">
      <c r="D114" s="187"/>
      <c r="E114" s="188" t="str">
        <f>+B116</f>
        <v>PARTNER 5</v>
      </c>
      <c r="F114" s="187"/>
      <c r="G114" s="187"/>
      <c r="H114" s="187"/>
      <c r="I114" s="187"/>
      <c r="J114" s="187"/>
      <c r="K114" s="187"/>
      <c r="L114" s="187"/>
      <c r="M114" s="85"/>
      <c r="N114" s="73"/>
      <c r="O114" s="311" t="s">
        <v>220</v>
      </c>
      <c r="P114" s="311">
        <f>$AB$8</f>
        <v>0</v>
      </c>
      <c r="Q114" s="118"/>
      <c r="R114" s="118"/>
      <c r="S114" s="118"/>
      <c r="T114" s="118"/>
      <c r="U114" s="118"/>
      <c r="V114" s="118"/>
      <c r="W114" s="118"/>
      <c r="X114" s="118"/>
      <c r="Y114" s="73"/>
      <c r="Z114" s="139"/>
      <c r="AA114" s="122"/>
      <c r="AB114" s="309" t="str">
        <f>+B116</f>
        <v>PARTNER 5</v>
      </c>
      <c r="AC114" s="122"/>
      <c r="AD114" s="122"/>
      <c r="AE114" s="122"/>
      <c r="AF114" s="318" t="str">
        <f>IF(AG112=$AH$7,$AH$9,"")</f>
        <v/>
      </c>
      <c r="AG114" s="216" t="str">
        <f>IFERROR(ROUNDUP(IF(AG112=$AH$7,(AG111-AB111*AG103),""),2),"")</f>
        <v/>
      </c>
      <c r="AH114" s="122"/>
      <c r="AI114" s="122"/>
      <c r="AJ114" s="122"/>
      <c r="AK114" s="122"/>
      <c r="AL114" s="122"/>
      <c r="AM114" s="122"/>
      <c r="AN114" s="122"/>
      <c r="AO114" s="122"/>
      <c r="AP114" s="123"/>
      <c r="AQ114" s="124"/>
      <c r="AR114" s="126"/>
      <c r="AS114" s="308" t="str">
        <f>+B116</f>
        <v>PARTNER 5</v>
      </c>
      <c r="AT114" s="126"/>
      <c r="AU114" s="126"/>
      <c r="AV114" s="126"/>
      <c r="AW114" s="126"/>
      <c r="AX114" s="126"/>
      <c r="AY114" s="126"/>
      <c r="AZ114" s="126"/>
      <c r="BA114" s="126"/>
      <c r="BB114" s="127"/>
      <c r="BC114" s="135"/>
      <c r="BD114" s="130"/>
      <c r="BE114" s="307">
        <f>$AB$8</f>
        <v>0</v>
      </c>
      <c r="BF114" s="130"/>
      <c r="BG114" s="130"/>
      <c r="BH114" s="130"/>
      <c r="BI114" s="130"/>
      <c r="BJ114" s="130"/>
      <c r="BK114" s="130"/>
      <c r="BL114" s="130"/>
      <c r="BM114" s="130"/>
      <c r="BN114" s="130"/>
      <c r="BO114" s="137"/>
      <c r="BP114" s="133"/>
      <c r="BQ114" s="547" t="str">
        <f>+B116</f>
        <v>PARTNER 5</v>
      </c>
      <c r="BR114" s="133"/>
      <c r="BS114" s="133"/>
      <c r="BT114" s="133"/>
      <c r="BU114" s="133"/>
      <c r="BV114" s="133"/>
      <c r="BW114" s="133"/>
      <c r="BX114" s="133"/>
      <c r="BY114" s="134"/>
      <c r="BZ114" s="119"/>
      <c r="CA114" s="119"/>
      <c r="CB114" s="119"/>
    </row>
    <row r="115" spans="2:80" ht="26.25" thickBot="1" x14ac:dyDescent="0.4">
      <c r="D115" s="187"/>
      <c r="E115" s="187"/>
      <c r="F115" s="187"/>
      <c r="G115" s="187"/>
      <c r="H115" s="187"/>
      <c r="I115" s="187"/>
      <c r="J115" s="313" t="str">
        <f>IF($J$50=$AH$3,'2. IZJAVA'!W49,"")</f>
        <v/>
      </c>
      <c r="K115" s="187"/>
      <c r="L115" s="187"/>
      <c r="M115" s="85"/>
      <c r="N115" s="73"/>
      <c r="O115" s="118"/>
      <c r="P115" s="118"/>
      <c r="Q115" s="118"/>
      <c r="R115" s="118"/>
      <c r="S115" s="118"/>
      <c r="T115" s="118"/>
      <c r="U115" s="118"/>
      <c r="V115" s="118"/>
      <c r="W115" s="118"/>
      <c r="X115" s="118"/>
      <c r="Y115" s="73"/>
      <c r="Z115" s="139"/>
      <c r="AA115" s="122"/>
      <c r="AB115" s="122"/>
      <c r="AC115" s="122"/>
      <c r="AD115" s="122"/>
      <c r="AE115" s="122"/>
      <c r="AF115" s="122"/>
      <c r="AG115" s="325" t="str">
        <f>IFERROR(J115,"")</f>
        <v/>
      </c>
      <c r="AH115" s="122"/>
      <c r="AI115" s="122"/>
      <c r="AJ115" s="122"/>
      <c r="AK115" s="122"/>
      <c r="AL115" s="122"/>
      <c r="AM115" s="122"/>
      <c r="AN115" s="122"/>
      <c r="AO115" s="122"/>
      <c r="AP115" s="123"/>
      <c r="AQ115" s="124"/>
      <c r="AR115" s="126"/>
      <c r="AS115" s="126"/>
      <c r="AT115" s="126"/>
      <c r="AU115" s="126"/>
      <c r="AV115" s="126"/>
      <c r="AW115" s="126"/>
      <c r="AX115" s="126"/>
      <c r="AY115" s="126"/>
      <c r="AZ115" s="126"/>
      <c r="BA115" s="126"/>
      <c r="BB115" s="127"/>
      <c r="BC115" s="135"/>
      <c r="BD115" s="130"/>
      <c r="BE115" s="130"/>
      <c r="BF115" s="130"/>
      <c r="BG115" s="130"/>
      <c r="BH115" s="130"/>
      <c r="BI115" s="130"/>
      <c r="BJ115" s="130"/>
      <c r="BK115" s="130"/>
      <c r="BL115" s="130"/>
      <c r="BM115" s="130"/>
      <c r="BN115" s="130"/>
      <c r="BO115" s="137"/>
      <c r="BP115" s="133"/>
      <c r="BQ115" s="133"/>
      <c r="BR115" s="133"/>
      <c r="BS115" s="133"/>
      <c r="BT115" s="133"/>
      <c r="BU115" s="133"/>
      <c r="BV115" s="133"/>
      <c r="BW115" s="133"/>
      <c r="BX115" s="133"/>
      <c r="BY115" s="134"/>
      <c r="BZ115" s="119"/>
      <c r="CA115" s="119"/>
      <c r="CB115" s="119"/>
    </row>
    <row r="116" spans="2:80" ht="45" customHeight="1" x14ac:dyDescent="0.2">
      <c r="B116" s="1103" t="str">
        <f>IF(COUNTIF('2. IZJAVA'!E49,"?*"),'2. IZJAVA'!E49,"PARTNER 5")</f>
        <v>PARTNER 5</v>
      </c>
      <c r="D116" s="55" t="s">
        <v>31</v>
      </c>
      <c r="E116" s="570" t="str">
        <f>$AE$3</f>
        <v>Stroški osebja</v>
      </c>
      <c r="F116" s="570" t="str">
        <f>$AE$4</f>
        <v>Stroški zunanjih izvajalcev</v>
      </c>
      <c r="G116" s="570" t="str">
        <f>$AE$5</f>
        <v>Oprema</v>
      </c>
      <c r="H116" s="570" t="str">
        <f>$AE$6</f>
        <v>Gradnja in nakup nepr.</v>
      </c>
      <c r="I116" s="570" t="str">
        <f>$AE$7</f>
        <v>Nepos. admin. str.</v>
      </c>
      <c r="J116" s="570" t="s">
        <v>389</v>
      </c>
      <c r="K116" s="570" t="str">
        <f>$AE$9</f>
        <v/>
      </c>
      <c r="L116" s="570" t="s">
        <v>113</v>
      </c>
      <c r="M116" s="85"/>
      <c r="N116" s="73"/>
      <c r="O116" s="55" t="s">
        <v>31</v>
      </c>
      <c r="P116" s="570" t="str">
        <f>$AE$3</f>
        <v>Stroški osebja</v>
      </c>
      <c r="Q116" s="570" t="str">
        <f>$AE$4</f>
        <v>Stroški zunanjih izvajalcev</v>
      </c>
      <c r="R116" s="570" t="str">
        <f>$AE$5</f>
        <v>Oprema</v>
      </c>
      <c r="S116" s="570" t="str">
        <f>$AE$6</f>
        <v>Gradnja in nakup nepr.</v>
      </c>
      <c r="T116" s="570" t="str">
        <f>$AE$7</f>
        <v>Nepos. admin. str.</v>
      </c>
      <c r="U116" s="570" t="s">
        <v>389</v>
      </c>
      <c r="V116" s="570" t="str">
        <f>$AE$9</f>
        <v/>
      </c>
      <c r="W116" s="570" t="s">
        <v>113</v>
      </c>
      <c r="X116" s="118"/>
      <c r="Y116" s="73"/>
      <c r="Z116" s="139"/>
      <c r="AA116" s="151" t="s">
        <v>31</v>
      </c>
      <c r="AB116" s="152" t="str">
        <f>$AE$3</f>
        <v>Stroški osebja</v>
      </c>
      <c r="AC116" s="152" t="str">
        <f>$AE$4</f>
        <v>Stroški zunanjih izvajalcev</v>
      </c>
      <c r="AD116" s="152" t="str">
        <f>$AE$5</f>
        <v>Oprema</v>
      </c>
      <c r="AE116" s="152" t="str">
        <f>$AE$6</f>
        <v>Gradnja in nakup nepr.</v>
      </c>
      <c r="AF116" s="152" t="str">
        <f>$AE$7</f>
        <v>Nepos. admin. str.</v>
      </c>
      <c r="AG116" s="152" t="s">
        <v>389</v>
      </c>
      <c r="AH116" s="152" t="str">
        <f>$AE$9</f>
        <v/>
      </c>
      <c r="AI116" s="152" t="s">
        <v>172</v>
      </c>
      <c r="AJ116" s="152" t="s">
        <v>173</v>
      </c>
      <c r="AK116" s="1053" t="s">
        <v>388</v>
      </c>
      <c r="AL116" s="152" t="s">
        <v>157</v>
      </c>
      <c r="AM116" s="57"/>
      <c r="AN116" s="57"/>
      <c r="AO116" s="57"/>
      <c r="AP116" s="123"/>
      <c r="AQ116" s="124"/>
      <c r="AR116" s="55" t="s">
        <v>31</v>
      </c>
      <c r="AS116" s="570" t="str">
        <f>$AE$3</f>
        <v>Stroški osebja</v>
      </c>
      <c r="AT116" s="570" t="str">
        <f>$AE$4</f>
        <v>Stroški zunanjih izvajalcev</v>
      </c>
      <c r="AU116" s="570" t="str">
        <f>$AE$5</f>
        <v>Oprema</v>
      </c>
      <c r="AV116" s="570" t="str">
        <f>$AE$6</f>
        <v>Gradnja in nakup nepr.</v>
      </c>
      <c r="AW116" s="570" t="str">
        <f>$AE$7</f>
        <v>Nepos. admin. str.</v>
      </c>
      <c r="AX116" s="570" t="s">
        <v>389</v>
      </c>
      <c r="AY116" s="570" t="str">
        <f>$AE$9</f>
        <v/>
      </c>
      <c r="AZ116" s="570" t="s">
        <v>113</v>
      </c>
      <c r="BA116" s="1050" t="s">
        <v>388</v>
      </c>
      <c r="BB116" s="156" t="s">
        <v>157</v>
      </c>
      <c r="BC116" s="135"/>
      <c r="BD116" s="55" t="s">
        <v>31</v>
      </c>
      <c r="BE116" s="570" t="str">
        <f>$AE$3</f>
        <v>Stroški osebja</v>
      </c>
      <c r="BF116" s="570" t="str">
        <f>$AE$4</f>
        <v>Stroški zunanjih izvajalcev</v>
      </c>
      <c r="BG116" s="570" t="str">
        <f>$AE$5</f>
        <v>Oprema</v>
      </c>
      <c r="BH116" s="570" t="str">
        <f>$AE$6</f>
        <v>Gradnja in nakup nepr.</v>
      </c>
      <c r="BI116" s="570" t="str">
        <f>$AE$7</f>
        <v>Nepos. admin. str.</v>
      </c>
      <c r="BJ116" s="570" t="s">
        <v>389</v>
      </c>
      <c r="BK116" s="570" t="str">
        <f>$AE$9</f>
        <v/>
      </c>
      <c r="BL116" s="570" t="s">
        <v>172</v>
      </c>
      <c r="BM116" s="570" t="s">
        <v>173</v>
      </c>
      <c r="BN116" s="189"/>
      <c r="BO116" s="137"/>
      <c r="BP116" s="55" t="s">
        <v>31</v>
      </c>
      <c r="BQ116" s="570" t="str">
        <f>$AE$3</f>
        <v>Stroški osebja</v>
      </c>
      <c r="BR116" s="570" t="str">
        <f>$AE$4</f>
        <v>Stroški zunanjih izvajalcev</v>
      </c>
      <c r="BS116" s="570" t="str">
        <f>$AE$5</f>
        <v>Oprema</v>
      </c>
      <c r="BT116" s="570" t="str">
        <f>$AE$6</f>
        <v>Gradnja in nakup nepr.</v>
      </c>
      <c r="BU116" s="570" t="str">
        <f>$AE$7</f>
        <v>Nepos. admin. str.</v>
      </c>
      <c r="BV116" s="570" t="s">
        <v>389</v>
      </c>
      <c r="BW116" s="570" t="str">
        <f>$AE$9</f>
        <v/>
      </c>
      <c r="BX116" s="570" t="s">
        <v>113</v>
      </c>
      <c r="BY116" s="134"/>
      <c r="BZ116" s="119"/>
      <c r="CA116" s="119"/>
      <c r="CB116" s="119"/>
    </row>
    <row r="117" spans="2:80" ht="15" x14ac:dyDescent="0.2">
      <c r="B117" s="1104"/>
      <c r="D117" s="66" t="s">
        <v>98</v>
      </c>
      <c r="E117" s="114">
        <f>'3. FN PO PARTNERJIH '!D131</f>
        <v>0</v>
      </c>
      <c r="F117" s="114">
        <f>'3. FN PO PARTNERJIH '!E131</f>
        <v>0</v>
      </c>
      <c r="G117" s="114">
        <f>'3. FN PO PARTNERJIH '!F131</f>
        <v>0</v>
      </c>
      <c r="H117" s="114">
        <f>'3. FN PO PARTNERJIH '!G131</f>
        <v>0</v>
      </c>
      <c r="I117" s="114">
        <f>'3. FN PO PARTNERJIH '!H131</f>
        <v>0</v>
      </c>
      <c r="J117" s="114">
        <f>'3. FN PO PARTNERJIH '!I131</f>
        <v>0</v>
      </c>
      <c r="K117" s="114">
        <f>'3. FN PO PARTNERJIH '!J131</f>
        <v>0</v>
      </c>
      <c r="L117" s="62">
        <f t="shared" ref="L117:L122" si="214">SUM(E117:K117)</f>
        <v>0</v>
      </c>
      <c r="M117" s="85"/>
      <c r="N117" s="73"/>
      <c r="O117" s="66" t="s">
        <v>98</v>
      </c>
      <c r="P117" s="114">
        <f>'8a. Pretekli potrjeni izdatki'!E95</f>
        <v>0</v>
      </c>
      <c r="Q117" s="114">
        <f>'8a. Pretekli potrjeni izdatki'!F95</f>
        <v>0</v>
      </c>
      <c r="R117" s="114">
        <f>'8a. Pretekli potrjeni izdatki'!G95</f>
        <v>0</v>
      </c>
      <c r="S117" s="114">
        <f>'8a. Pretekli potrjeni izdatki'!H95</f>
        <v>0</v>
      </c>
      <c r="T117" s="114">
        <f>'8a. Pretekli potrjeni izdatki'!I95</f>
        <v>0</v>
      </c>
      <c r="U117" s="114">
        <f>'8a. Pretekli potrjeni izdatki'!J95</f>
        <v>0</v>
      </c>
      <c r="V117" s="114">
        <f>'8a. Pretekli potrjeni izdatki'!K95</f>
        <v>0</v>
      </c>
      <c r="W117" s="62">
        <f t="shared" ref="W117:W122" si="215">SUM(P117:V117)</f>
        <v>0</v>
      </c>
      <c r="X117" s="118"/>
      <c r="Y117" s="73"/>
      <c r="Z117" s="139" t="str">
        <f>IF(COUNTIF('2. IZJAVA'!$P$49,"?*"),'2. IZJAVA'!$P$49,"")</f>
        <v/>
      </c>
      <c r="AA117" s="169" t="s">
        <v>98</v>
      </c>
      <c r="AB117" s="170">
        <f>SUMIFS('6. Seznam dokazil'!P:P,'6. Seznam dokazil'!C:C,AB114,'6. Seznam dokazil'!D:D,$AB$55,'6. Seznam dokazil'!E:E,AA117)</f>
        <v>0</v>
      </c>
      <c r="AC117" s="170">
        <f>SUMIFS('6. Seznam dokazil'!P:P,'6. Seznam dokazil'!C:C,'6a. Seznam dokazil '!AB114,'6. Seznam dokazil'!D:D,'6a. Seznam dokazil '!$AC$55,'6. Seznam dokazil'!E:E,'6a. Seznam dokazil '!AA117)</f>
        <v>0</v>
      </c>
      <c r="AD117" s="170">
        <f>SUMIFS('6. Seznam dokazil'!P:P,'6. Seznam dokazil'!C:C,'6a. Seznam dokazil '!AB114,'6. Seznam dokazil'!D:D,'6a. Seznam dokazil '!$AD$55,'6. Seznam dokazil'!E:E,'6a. Seznam dokazil '!AA117)</f>
        <v>0</v>
      </c>
      <c r="AE117" s="170">
        <f>SUMIFS('6. Seznam dokazil'!P:P,'6. Seznam dokazil'!C:C,'6a. Seznam dokazil '!AB114,'6. Seznam dokazil'!D:D,'6a. Seznam dokazil '!$AE$55,'6. Seznam dokazil'!E:E,'6a. Seznam dokazil '!AA117)</f>
        <v>0</v>
      </c>
      <c r="AF117" s="170">
        <f>SUMIFS('6. Seznam dokazil'!P:P,'6. Seznam dokazil'!C:C,'6a. Seznam dokazil '!AB114,'6. Seznam dokazil'!D:D,'6a. Seznam dokazil '!$AF$55,'6. Seznam dokazil'!E:E,'6a. Seznam dokazil '!AA117)</f>
        <v>0</v>
      </c>
      <c r="AG117" s="170">
        <f>IF($J$50=$AH$3,AL117,SUMIFS('6. Seznam dokazil'!P:P,'6. Seznam dokazil'!C:C,'6a. Seznam dokazil '!AB114,'6. Seznam dokazil'!D:D,'6a. Seznam dokazil '!$AG$55,'6. Seznam dokazil'!E:E,'6a. Seznam dokazil '!AA117))</f>
        <v>0</v>
      </c>
      <c r="AH117" s="170">
        <f>SUMIFS('6. Seznam dokazil'!P:P,'6. Seznam dokazil'!C:C,'6a. Seznam dokazil '!AB114,'6. Seznam dokazil'!D:D,'6a. Seznam dokazil '!$AH$55,'6. Seznam dokazil'!E:E,'6a. Seznam dokazil '!AA117)</f>
        <v>0</v>
      </c>
      <c r="AI117" s="171">
        <f t="shared" ref="AI117:AI122" si="216">+AB117+AC117+AD117+AE117+AF117+AG117+AH117</f>
        <v>0</v>
      </c>
      <c r="AJ117" s="171">
        <f t="shared" ref="AJ117:AJ122" si="217">+AG117+AF117+AE117+AD117+AC117+AB117</f>
        <v>0</v>
      </c>
      <c r="AK117" s="1054"/>
      <c r="AL117" s="170">
        <f>IFERROR((J117/J123)*AK123,0)</f>
        <v>0</v>
      </c>
      <c r="AM117" s="65"/>
      <c r="AN117" s="65"/>
      <c r="AO117" s="65"/>
      <c r="AP117" s="123"/>
      <c r="AQ117" s="124"/>
      <c r="AR117" s="66" t="s">
        <v>98</v>
      </c>
      <c r="AS117" s="114">
        <f>SUMIFS('6. Seznam dokazil'!O:O,'6. Seznam dokazil'!C:C,$AS$114,'6. Seznam dokazil'!D:D,$AS$55,'6. Seznam dokazil'!E:E,AR117)</f>
        <v>0</v>
      </c>
      <c r="AT117" s="114">
        <f>SUMIFS('6. Seznam dokazil'!O:O,'6. Seznam dokazil'!C:C,$AS$114,'6. Seznam dokazil'!D:D,$AT$55,'6. Seznam dokazil'!E:E,AR117)</f>
        <v>0</v>
      </c>
      <c r="AU117" s="114">
        <f>SUMIFS('6. Seznam dokazil'!O:O,'6. Seznam dokazil'!C:C,$AS$114,'6. Seznam dokazil'!D:D,$AU$55,'6. Seznam dokazil'!E:E,AR117)</f>
        <v>0</v>
      </c>
      <c r="AV117" s="114">
        <f>SUMIFS('6. Seznam dokazil'!O:O,'6. Seznam dokazil'!C:C,$AS$114,'6. Seznam dokazil'!D:D,$AV$55,'6. Seznam dokazil'!E:E,AR117)</f>
        <v>0</v>
      </c>
      <c r="AW117" s="114">
        <f>SUMIFS('6. Seznam dokazil'!O:O,'6. Seznam dokazil'!C:C,$AS$114,'6. Seznam dokazil'!D:D,$AW$55,'6. Seznam dokazil'!E:E,AR117)</f>
        <v>0</v>
      </c>
      <c r="AX117" s="114">
        <f>IF($J$50=$AH$3,BB117,SUMIFS('6. Seznam dokazil'!O:O,'6. Seznam dokazil'!C:C,$AS$114,'6. Seznam dokazil'!D:D,$AX$55,'6. Seznam dokazil'!E:E,AR117))</f>
        <v>0</v>
      </c>
      <c r="AY117" s="114">
        <f>SUMIFS('6. Seznam dokazil'!O:O,'6. Seznam dokazil'!C:C,$AS$114,'6. Seznam dokazil'!D:D,$AY$55,'6. Seznam dokazil'!E:E,AR117)</f>
        <v>0</v>
      </c>
      <c r="AZ117" s="62">
        <f t="shared" ref="AZ117:AZ122" si="218">SUM(AS117:AY117)</f>
        <v>0</v>
      </c>
      <c r="BA117" s="1051"/>
      <c r="BB117" s="173">
        <f>IFERROR((J117/J123)*BA123,0)</f>
        <v>0</v>
      </c>
      <c r="BC117" s="135"/>
      <c r="BD117" s="66" t="s">
        <v>98</v>
      </c>
      <c r="BE117" s="114">
        <f t="shared" ref="BE117:BK122" si="219">P117+AB117</f>
        <v>0</v>
      </c>
      <c r="BF117" s="114">
        <f t="shared" si="219"/>
        <v>0</v>
      </c>
      <c r="BG117" s="114">
        <f t="shared" si="219"/>
        <v>0</v>
      </c>
      <c r="BH117" s="114">
        <f t="shared" si="219"/>
        <v>0</v>
      </c>
      <c r="BI117" s="114">
        <f t="shared" si="219"/>
        <v>0</v>
      </c>
      <c r="BJ117" s="114">
        <f t="shared" si="219"/>
        <v>0</v>
      </c>
      <c r="BK117" s="114">
        <f t="shared" si="219"/>
        <v>0</v>
      </c>
      <c r="BL117" s="62">
        <f t="shared" ref="BL117:BL122" si="220">+BE117+BF117+BG117+BH117+BI117+BJ117+BK117</f>
        <v>0</v>
      </c>
      <c r="BM117" s="62">
        <f t="shared" ref="BM117:BM122" si="221">+BJ117+BI117+BH117+BG117+BF117+BE117</f>
        <v>0</v>
      </c>
      <c r="BN117" s="80"/>
      <c r="BO117" s="137"/>
      <c r="BP117" s="66" t="s">
        <v>98</v>
      </c>
      <c r="BQ117" s="114">
        <f t="shared" ref="BQ117:BW122" si="222">E117-BE117</f>
        <v>0</v>
      </c>
      <c r="BR117" s="114">
        <f t="shared" si="222"/>
        <v>0</v>
      </c>
      <c r="BS117" s="114">
        <f t="shared" si="222"/>
        <v>0</v>
      </c>
      <c r="BT117" s="114">
        <f t="shared" si="222"/>
        <v>0</v>
      </c>
      <c r="BU117" s="114">
        <f t="shared" si="222"/>
        <v>0</v>
      </c>
      <c r="BV117" s="114">
        <f t="shared" si="222"/>
        <v>0</v>
      </c>
      <c r="BW117" s="114">
        <f t="shared" si="222"/>
        <v>0</v>
      </c>
      <c r="BX117" s="62">
        <f t="shared" ref="BX117:BX122" si="223">SUM(BQ117:BW117)</f>
        <v>0</v>
      </c>
      <c r="BY117" s="134"/>
      <c r="BZ117" s="119"/>
      <c r="CA117" s="119"/>
      <c r="CB117" s="119"/>
    </row>
    <row r="118" spans="2:80" ht="15" x14ac:dyDescent="0.2">
      <c r="B118" s="1104"/>
      <c r="D118" s="66" t="s">
        <v>99</v>
      </c>
      <c r="E118" s="114">
        <f>'3. FN PO PARTNERJIH '!D132</f>
        <v>0</v>
      </c>
      <c r="F118" s="114">
        <f>'3. FN PO PARTNERJIH '!E132</f>
        <v>0</v>
      </c>
      <c r="G118" s="114">
        <f>'3. FN PO PARTNERJIH '!F132</f>
        <v>0</v>
      </c>
      <c r="H118" s="114">
        <f>'3. FN PO PARTNERJIH '!G132</f>
        <v>0</v>
      </c>
      <c r="I118" s="114">
        <f>'3. FN PO PARTNERJIH '!H132</f>
        <v>0</v>
      </c>
      <c r="J118" s="114">
        <f>'3. FN PO PARTNERJIH '!I132</f>
        <v>0</v>
      </c>
      <c r="K118" s="114">
        <f>'3. FN PO PARTNERJIH '!J132</f>
        <v>0</v>
      </c>
      <c r="L118" s="62">
        <f t="shared" si="214"/>
        <v>0</v>
      </c>
      <c r="M118" s="85"/>
      <c r="N118" s="73"/>
      <c r="O118" s="66" t="s">
        <v>99</v>
      </c>
      <c r="P118" s="114">
        <f>'8a. Pretekli potrjeni izdatki'!E96</f>
        <v>0</v>
      </c>
      <c r="Q118" s="114">
        <f>'8a. Pretekli potrjeni izdatki'!F96</f>
        <v>0</v>
      </c>
      <c r="R118" s="114">
        <f>'8a. Pretekli potrjeni izdatki'!G96</f>
        <v>0</v>
      </c>
      <c r="S118" s="114">
        <f>'8a. Pretekli potrjeni izdatki'!H96</f>
        <v>0</v>
      </c>
      <c r="T118" s="114">
        <f>'8a. Pretekli potrjeni izdatki'!I96</f>
        <v>0</v>
      </c>
      <c r="U118" s="114">
        <f>'8a. Pretekli potrjeni izdatki'!J96</f>
        <v>0</v>
      </c>
      <c r="V118" s="114">
        <f>'8a. Pretekli potrjeni izdatki'!K96</f>
        <v>0</v>
      </c>
      <c r="W118" s="62">
        <f t="shared" si="215"/>
        <v>0</v>
      </c>
      <c r="X118" s="149"/>
      <c r="Y118" s="73"/>
      <c r="Z118" s="139" t="str">
        <f>IF(COUNTIF('2. IZJAVA'!$P$49,"?*"),'2. IZJAVA'!$P$49,"")</f>
        <v/>
      </c>
      <c r="AA118" s="169" t="s">
        <v>99</v>
      </c>
      <c r="AB118" s="170">
        <f>SUMIFS('6. Seznam dokazil'!P:P,'6. Seznam dokazil'!C:C,AB114,'6. Seznam dokazil'!D:D,$AB$55,'6. Seznam dokazil'!E:E,AA118)</f>
        <v>0</v>
      </c>
      <c r="AC118" s="170">
        <f>SUMIFS('6. Seznam dokazil'!P:P,'6. Seznam dokazil'!C:C,'6a. Seznam dokazil '!AB114,'6. Seznam dokazil'!D:D,'6a. Seznam dokazil '!$AC$55,'6. Seznam dokazil'!E:E,'6a. Seznam dokazil '!AA118)</f>
        <v>0</v>
      </c>
      <c r="AD118" s="170">
        <f>SUMIFS('6. Seznam dokazil'!P:P,'6. Seznam dokazil'!C:C,'6a. Seznam dokazil '!AB114,'6. Seznam dokazil'!D:D,'6a. Seznam dokazil '!$AD$55,'6. Seznam dokazil'!E:E,'6a. Seznam dokazil '!AA118)</f>
        <v>0</v>
      </c>
      <c r="AE118" s="170">
        <f>SUMIFS('6. Seznam dokazil'!P:P,'6. Seznam dokazil'!C:C,'6a. Seznam dokazil '!AB114,'6. Seznam dokazil'!D:D,'6a. Seznam dokazil '!$AE$55,'6. Seznam dokazil'!E:E,'6a. Seznam dokazil '!AA118)</f>
        <v>0</v>
      </c>
      <c r="AF118" s="170">
        <f>SUMIFS('6. Seznam dokazil'!P:P,'6. Seznam dokazil'!C:C,'6a. Seznam dokazil '!AB114,'6. Seznam dokazil'!D:D,'6a. Seznam dokazil '!$AF$55,'6. Seznam dokazil'!E:E,'6a. Seznam dokazil '!AA118)</f>
        <v>0</v>
      </c>
      <c r="AG118" s="170">
        <f>IF($J$50=$AH$3,AL118,SUMIFS('6. Seznam dokazil'!P:P,'6. Seznam dokazil'!C:C,'6a. Seznam dokazil '!AB114,'6. Seznam dokazil'!D:D,'6a. Seznam dokazil '!$AG$55,'6. Seznam dokazil'!E:E,'6a. Seznam dokazil '!AA118))</f>
        <v>0</v>
      </c>
      <c r="AH118" s="170">
        <f>SUMIFS('6. Seznam dokazil'!P:P,'6. Seznam dokazil'!C:C,'6a. Seznam dokazil '!AB114,'6. Seznam dokazil'!D:D,'6a. Seznam dokazil '!$AH$55,'6. Seznam dokazil'!E:E,'6a. Seznam dokazil '!AA118)</f>
        <v>0</v>
      </c>
      <c r="AI118" s="171">
        <f t="shared" si="216"/>
        <v>0</v>
      </c>
      <c r="AJ118" s="171">
        <f t="shared" si="217"/>
        <v>0</v>
      </c>
      <c r="AK118" s="1054"/>
      <c r="AL118" s="170">
        <f>IFERROR((J118/J123)*AK123,0)</f>
        <v>0</v>
      </c>
      <c r="AM118" s="65"/>
      <c r="AN118" s="65"/>
      <c r="AO118" s="65"/>
      <c r="AP118" s="123"/>
      <c r="AQ118" s="124"/>
      <c r="AR118" s="66" t="s">
        <v>99</v>
      </c>
      <c r="AS118" s="114">
        <f>SUMIFS('6. Seznam dokazil'!O:O,'6. Seznam dokazil'!C:C,$AS$114,'6. Seznam dokazil'!D:D,$AS$55,'6. Seznam dokazil'!E:E,AR118)</f>
        <v>0</v>
      </c>
      <c r="AT118" s="114">
        <f>SUMIFS('6. Seznam dokazil'!O:O,'6. Seznam dokazil'!C:C,$AS$114,'6. Seznam dokazil'!D:D,$AT$55,'6. Seznam dokazil'!E:E,AR118)</f>
        <v>0</v>
      </c>
      <c r="AU118" s="114">
        <f>SUMIFS('6. Seznam dokazil'!O:O,'6. Seznam dokazil'!C:C,$AS$114,'6. Seznam dokazil'!D:D,$AU$55,'6. Seznam dokazil'!E:E,AR118)</f>
        <v>0</v>
      </c>
      <c r="AV118" s="114">
        <f>SUMIFS('6. Seznam dokazil'!O:O,'6. Seznam dokazil'!C:C,$AS$114,'6. Seznam dokazil'!D:D,$AV$55,'6. Seznam dokazil'!E:E,AR118)</f>
        <v>0</v>
      </c>
      <c r="AW118" s="114">
        <f>SUMIFS('6. Seznam dokazil'!O:O,'6. Seznam dokazil'!C:C,$AS$114,'6. Seznam dokazil'!D:D,$AW$55,'6. Seznam dokazil'!E:E,AR118)</f>
        <v>0</v>
      </c>
      <c r="AX118" s="114">
        <f>IF($J$50=$AH$3,BB118,SUMIFS('6. Seznam dokazil'!O:O,'6. Seznam dokazil'!C:C,$AS$114,'6. Seznam dokazil'!D:D,$AX$55,'6. Seznam dokazil'!E:E,AR118))</f>
        <v>0</v>
      </c>
      <c r="AY118" s="114">
        <f>SUMIFS('6. Seznam dokazil'!O:O,'6. Seznam dokazil'!C:C,$AS$114,'6. Seznam dokazil'!D:D,$AY$55,'6. Seznam dokazil'!E:E,AR118)</f>
        <v>0</v>
      </c>
      <c r="AZ118" s="62">
        <f t="shared" si="218"/>
        <v>0</v>
      </c>
      <c r="BA118" s="1051"/>
      <c r="BB118" s="173">
        <f>IFERROR((J118/J123)*BA123,0)</f>
        <v>0</v>
      </c>
      <c r="BC118" s="135"/>
      <c r="BD118" s="66" t="s">
        <v>99</v>
      </c>
      <c r="BE118" s="114">
        <f t="shared" si="219"/>
        <v>0</v>
      </c>
      <c r="BF118" s="114">
        <f t="shared" si="219"/>
        <v>0</v>
      </c>
      <c r="BG118" s="114">
        <f t="shared" si="219"/>
        <v>0</v>
      </c>
      <c r="BH118" s="114">
        <f t="shared" si="219"/>
        <v>0</v>
      </c>
      <c r="BI118" s="114">
        <f t="shared" si="219"/>
        <v>0</v>
      </c>
      <c r="BJ118" s="114">
        <f t="shared" si="219"/>
        <v>0</v>
      </c>
      <c r="BK118" s="114">
        <f t="shared" si="219"/>
        <v>0</v>
      </c>
      <c r="BL118" s="62">
        <f t="shared" si="220"/>
        <v>0</v>
      </c>
      <c r="BM118" s="62">
        <f t="shared" si="221"/>
        <v>0</v>
      </c>
      <c r="BN118" s="80"/>
      <c r="BO118" s="137"/>
      <c r="BP118" s="66" t="s">
        <v>99</v>
      </c>
      <c r="BQ118" s="114">
        <f t="shared" si="222"/>
        <v>0</v>
      </c>
      <c r="BR118" s="114">
        <f t="shared" si="222"/>
        <v>0</v>
      </c>
      <c r="BS118" s="114">
        <f t="shared" si="222"/>
        <v>0</v>
      </c>
      <c r="BT118" s="114">
        <f t="shared" si="222"/>
        <v>0</v>
      </c>
      <c r="BU118" s="114">
        <f t="shared" si="222"/>
        <v>0</v>
      </c>
      <c r="BV118" s="114">
        <f t="shared" si="222"/>
        <v>0</v>
      </c>
      <c r="BW118" s="114">
        <f t="shared" si="222"/>
        <v>0</v>
      </c>
      <c r="BX118" s="62">
        <f t="shared" si="223"/>
        <v>0</v>
      </c>
      <c r="BY118" s="134"/>
      <c r="BZ118" s="119"/>
      <c r="CA118" s="119"/>
      <c r="CB118" s="119"/>
    </row>
    <row r="119" spans="2:80" ht="15" x14ac:dyDescent="0.2">
      <c r="B119" s="1104"/>
      <c r="D119" s="66" t="s">
        <v>77</v>
      </c>
      <c r="E119" s="114">
        <f>'3. FN PO PARTNERJIH '!D133</f>
        <v>0</v>
      </c>
      <c r="F119" s="114">
        <f>'3. FN PO PARTNERJIH '!E133</f>
        <v>0</v>
      </c>
      <c r="G119" s="114">
        <f>'3. FN PO PARTNERJIH '!F133</f>
        <v>0</v>
      </c>
      <c r="H119" s="114">
        <f>'3. FN PO PARTNERJIH '!G133</f>
        <v>0</v>
      </c>
      <c r="I119" s="114">
        <f>'3. FN PO PARTNERJIH '!H133</f>
        <v>0</v>
      </c>
      <c r="J119" s="114">
        <f>'3. FN PO PARTNERJIH '!I133</f>
        <v>0</v>
      </c>
      <c r="K119" s="114">
        <f>'3. FN PO PARTNERJIH '!J133</f>
        <v>0</v>
      </c>
      <c r="L119" s="62">
        <f t="shared" si="214"/>
        <v>0</v>
      </c>
      <c r="M119" s="85"/>
      <c r="N119" s="73"/>
      <c r="O119" s="66" t="s">
        <v>77</v>
      </c>
      <c r="P119" s="114">
        <f>'8a. Pretekli potrjeni izdatki'!E97</f>
        <v>0</v>
      </c>
      <c r="Q119" s="114">
        <f>'8a. Pretekli potrjeni izdatki'!F97</f>
        <v>0</v>
      </c>
      <c r="R119" s="114">
        <f>'8a. Pretekli potrjeni izdatki'!G97</f>
        <v>0</v>
      </c>
      <c r="S119" s="114">
        <f>'8a. Pretekli potrjeni izdatki'!H97</f>
        <v>0</v>
      </c>
      <c r="T119" s="114">
        <f>'8a. Pretekli potrjeni izdatki'!I97</f>
        <v>0</v>
      </c>
      <c r="U119" s="114">
        <f>'8a. Pretekli potrjeni izdatki'!J97</f>
        <v>0</v>
      </c>
      <c r="V119" s="114">
        <f>'8a. Pretekli potrjeni izdatki'!K97</f>
        <v>0</v>
      </c>
      <c r="W119" s="62">
        <f t="shared" si="215"/>
        <v>0</v>
      </c>
      <c r="X119" s="149"/>
      <c r="Y119" s="73"/>
      <c r="Z119" s="139" t="str">
        <f>IF(COUNTIF('2. IZJAVA'!$P$49,"?*"),'2. IZJAVA'!$P$49,"")</f>
        <v/>
      </c>
      <c r="AA119" s="169" t="s">
        <v>77</v>
      </c>
      <c r="AB119" s="170">
        <f>SUMIFS('6. Seznam dokazil'!P:P,'6. Seznam dokazil'!C:C,AB114,'6. Seznam dokazil'!D:D,$AB$55,'6. Seznam dokazil'!E:E,AA119)</f>
        <v>0</v>
      </c>
      <c r="AC119" s="170">
        <f>SUMIFS('6. Seznam dokazil'!P:P,'6. Seznam dokazil'!C:C,'6a. Seznam dokazil '!AB114,'6. Seznam dokazil'!D:D,'6a. Seznam dokazil '!$AC$55,'6. Seznam dokazil'!E:E,'6a. Seznam dokazil '!AA119)</f>
        <v>0</v>
      </c>
      <c r="AD119" s="170">
        <f>SUMIFS('6. Seznam dokazil'!P:P,'6. Seznam dokazil'!C:C,'6a. Seznam dokazil '!AB114,'6. Seznam dokazil'!D:D,'6a. Seznam dokazil '!$AD$55,'6. Seznam dokazil'!E:E,'6a. Seznam dokazil '!AA119)</f>
        <v>0</v>
      </c>
      <c r="AE119" s="170">
        <f>SUMIFS('6. Seznam dokazil'!P:P,'6. Seznam dokazil'!C:C,'6a. Seznam dokazil '!AB114,'6. Seznam dokazil'!D:D,'6a. Seznam dokazil '!$AE$55,'6. Seznam dokazil'!E:E,'6a. Seznam dokazil '!AA119)</f>
        <v>0</v>
      </c>
      <c r="AF119" s="170">
        <f>SUMIFS('6. Seznam dokazil'!P:P,'6. Seznam dokazil'!C:C,'6a. Seznam dokazil '!AB114,'6. Seznam dokazil'!D:D,'6a. Seznam dokazil '!$AF$55,'6. Seznam dokazil'!E:E,'6a. Seznam dokazil '!AA119)</f>
        <v>0</v>
      </c>
      <c r="AG119" s="170">
        <f>IF($J$50=$AH$3,AL119,SUMIFS('6. Seznam dokazil'!P:P,'6. Seznam dokazil'!C:C,'6a. Seznam dokazil '!AB114,'6. Seznam dokazil'!D:D,'6a. Seznam dokazil '!$AG$55,'6. Seznam dokazil'!E:E,'6a. Seznam dokazil '!AA119))</f>
        <v>0</v>
      </c>
      <c r="AH119" s="170">
        <f>SUMIFS('6. Seznam dokazil'!P:P,'6. Seznam dokazil'!C:C,'6a. Seznam dokazil '!AB114,'6. Seznam dokazil'!D:D,'6a. Seznam dokazil '!$AH$55,'6. Seznam dokazil'!E:E,'6a. Seznam dokazil '!AA119)</f>
        <v>0</v>
      </c>
      <c r="AI119" s="171">
        <f t="shared" si="216"/>
        <v>0</v>
      </c>
      <c r="AJ119" s="171">
        <f t="shared" si="217"/>
        <v>0</v>
      </c>
      <c r="AK119" s="1054"/>
      <c r="AL119" s="170">
        <f>IFERROR((J119/J123)*AK123,0)</f>
        <v>0</v>
      </c>
      <c r="AM119" s="65"/>
      <c r="AN119" s="65"/>
      <c r="AO119" s="65"/>
      <c r="AP119" s="123"/>
      <c r="AQ119" s="124"/>
      <c r="AR119" s="66" t="s">
        <v>77</v>
      </c>
      <c r="AS119" s="114">
        <f>SUMIFS('6. Seznam dokazil'!O:O,'6. Seznam dokazil'!C:C,$AS$114,'6. Seznam dokazil'!D:D,$AS$55,'6. Seznam dokazil'!E:E,AR119)</f>
        <v>0</v>
      </c>
      <c r="AT119" s="114">
        <f>SUMIFS('6. Seznam dokazil'!O:O,'6. Seznam dokazil'!C:C,$AS$114,'6. Seznam dokazil'!D:D,$AT$55,'6. Seznam dokazil'!E:E,AR119)</f>
        <v>0</v>
      </c>
      <c r="AU119" s="114">
        <f>SUMIFS('6. Seznam dokazil'!O:O,'6. Seznam dokazil'!C:C,$AS$114,'6. Seznam dokazil'!D:D,$AU$55,'6. Seznam dokazil'!E:E,AR119)</f>
        <v>0</v>
      </c>
      <c r="AV119" s="114">
        <f>SUMIFS('6. Seznam dokazil'!O:O,'6. Seznam dokazil'!C:C,$AS$114,'6. Seznam dokazil'!D:D,$AV$55,'6. Seznam dokazil'!E:E,AR119)</f>
        <v>0</v>
      </c>
      <c r="AW119" s="114">
        <f>SUMIFS('6. Seznam dokazil'!O:O,'6. Seznam dokazil'!C:C,$AS$114,'6. Seznam dokazil'!D:D,$AW$55,'6. Seznam dokazil'!E:E,AR119)</f>
        <v>0</v>
      </c>
      <c r="AX119" s="114">
        <f>IF($J$50=$AH$3,BB119,SUMIFS('6. Seznam dokazil'!O:O,'6. Seznam dokazil'!C:C,$AS$114,'6. Seznam dokazil'!D:D,$AX$55,'6. Seznam dokazil'!E:E,AR119))</f>
        <v>0</v>
      </c>
      <c r="AY119" s="114">
        <f>SUMIFS('6. Seznam dokazil'!O:O,'6. Seznam dokazil'!C:C,$AS$114,'6. Seznam dokazil'!D:D,$AY$55,'6. Seznam dokazil'!E:E,AR119)</f>
        <v>0</v>
      </c>
      <c r="AZ119" s="62">
        <f t="shared" si="218"/>
        <v>0</v>
      </c>
      <c r="BA119" s="1051"/>
      <c r="BB119" s="173">
        <f>IFERROR((J119/J123)*BA123,0)</f>
        <v>0</v>
      </c>
      <c r="BC119" s="135"/>
      <c r="BD119" s="66" t="s">
        <v>77</v>
      </c>
      <c r="BE119" s="114">
        <f t="shared" si="219"/>
        <v>0</v>
      </c>
      <c r="BF119" s="114">
        <f t="shared" si="219"/>
        <v>0</v>
      </c>
      <c r="BG119" s="114">
        <f t="shared" si="219"/>
        <v>0</v>
      </c>
      <c r="BH119" s="114">
        <f t="shared" si="219"/>
        <v>0</v>
      </c>
      <c r="BI119" s="114">
        <f t="shared" si="219"/>
        <v>0</v>
      </c>
      <c r="BJ119" s="114">
        <f t="shared" si="219"/>
        <v>0</v>
      </c>
      <c r="BK119" s="114">
        <f t="shared" si="219"/>
        <v>0</v>
      </c>
      <c r="BL119" s="62">
        <f t="shared" si="220"/>
        <v>0</v>
      </c>
      <c r="BM119" s="62">
        <f t="shared" si="221"/>
        <v>0</v>
      </c>
      <c r="BN119" s="80"/>
      <c r="BO119" s="137"/>
      <c r="BP119" s="66" t="s">
        <v>77</v>
      </c>
      <c r="BQ119" s="114">
        <f t="shared" si="222"/>
        <v>0</v>
      </c>
      <c r="BR119" s="114">
        <f t="shared" si="222"/>
        <v>0</v>
      </c>
      <c r="BS119" s="114">
        <f t="shared" si="222"/>
        <v>0</v>
      </c>
      <c r="BT119" s="114">
        <f t="shared" si="222"/>
        <v>0</v>
      </c>
      <c r="BU119" s="114">
        <f t="shared" si="222"/>
        <v>0</v>
      </c>
      <c r="BV119" s="114">
        <f t="shared" si="222"/>
        <v>0</v>
      </c>
      <c r="BW119" s="114">
        <f t="shared" si="222"/>
        <v>0</v>
      </c>
      <c r="BX119" s="62">
        <f t="shared" si="223"/>
        <v>0</v>
      </c>
      <c r="BY119" s="134"/>
      <c r="BZ119" s="119"/>
      <c r="CA119" s="119"/>
      <c r="CB119" s="119"/>
    </row>
    <row r="120" spans="2:80" ht="15" x14ac:dyDescent="0.2">
      <c r="B120" s="1104"/>
      <c r="D120" s="66" t="s">
        <v>78</v>
      </c>
      <c r="E120" s="114">
        <f>'3. FN PO PARTNERJIH '!D134</f>
        <v>0</v>
      </c>
      <c r="F120" s="114">
        <f>'3. FN PO PARTNERJIH '!E134</f>
        <v>0</v>
      </c>
      <c r="G120" s="114">
        <f>'3. FN PO PARTNERJIH '!F134</f>
        <v>0</v>
      </c>
      <c r="H120" s="114">
        <f>'3. FN PO PARTNERJIH '!G134</f>
        <v>0</v>
      </c>
      <c r="I120" s="114">
        <f>'3. FN PO PARTNERJIH '!H134</f>
        <v>0</v>
      </c>
      <c r="J120" s="114">
        <f>'3. FN PO PARTNERJIH '!I134</f>
        <v>0</v>
      </c>
      <c r="K120" s="114">
        <f>'3. FN PO PARTNERJIH '!J134</f>
        <v>0</v>
      </c>
      <c r="L120" s="62">
        <f t="shared" si="214"/>
        <v>0</v>
      </c>
      <c r="M120" s="85"/>
      <c r="N120" s="73"/>
      <c r="O120" s="66" t="s">
        <v>78</v>
      </c>
      <c r="P120" s="114">
        <f>'8a. Pretekli potrjeni izdatki'!E98</f>
        <v>0</v>
      </c>
      <c r="Q120" s="114">
        <f>'8a. Pretekli potrjeni izdatki'!F98</f>
        <v>0</v>
      </c>
      <c r="R120" s="114">
        <f>'8a. Pretekli potrjeni izdatki'!G98</f>
        <v>0</v>
      </c>
      <c r="S120" s="114">
        <f>'8a. Pretekli potrjeni izdatki'!H98</f>
        <v>0</v>
      </c>
      <c r="T120" s="114">
        <f>'8a. Pretekli potrjeni izdatki'!I98</f>
        <v>0</v>
      </c>
      <c r="U120" s="114">
        <f>'8a. Pretekli potrjeni izdatki'!J98</f>
        <v>0</v>
      </c>
      <c r="V120" s="114">
        <f>'8a. Pretekli potrjeni izdatki'!K98</f>
        <v>0</v>
      </c>
      <c r="W120" s="62">
        <f t="shared" si="215"/>
        <v>0</v>
      </c>
      <c r="X120" s="75"/>
      <c r="Y120" s="73"/>
      <c r="Z120" s="139" t="str">
        <f>IF(COUNTIF('2. IZJAVA'!$P$49,"?*"),'2. IZJAVA'!$P$49,"")</f>
        <v/>
      </c>
      <c r="AA120" s="169" t="s">
        <v>78</v>
      </c>
      <c r="AB120" s="170">
        <f>SUMIFS('6. Seznam dokazil'!P:P,'6. Seznam dokazil'!C:C,AB114,'6. Seznam dokazil'!D:D,$AB$55,'6. Seznam dokazil'!E:E,AA120)</f>
        <v>0</v>
      </c>
      <c r="AC120" s="170">
        <f>SUMIFS('6. Seznam dokazil'!P:P,'6. Seznam dokazil'!C:C,'6a. Seznam dokazil '!AB114,'6. Seznam dokazil'!D:D,'6a. Seznam dokazil '!$AC$55,'6. Seznam dokazil'!E:E,'6a. Seznam dokazil '!AA120)</f>
        <v>0</v>
      </c>
      <c r="AD120" s="170">
        <f>SUMIFS('6. Seznam dokazil'!P:P,'6. Seznam dokazil'!C:C,'6a. Seznam dokazil '!AB114,'6. Seznam dokazil'!D:D,'6a. Seznam dokazil '!$AD$55,'6. Seznam dokazil'!E:E,'6a. Seznam dokazil '!AA120)</f>
        <v>0</v>
      </c>
      <c r="AE120" s="170">
        <f>SUMIFS('6. Seznam dokazil'!P:P,'6. Seznam dokazil'!C:C,'6a. Seznam dokazil '!AB114,'6. Seznam dokazil'!D:D,'6a. Seznam dokazil '!$AE$55,'6. Seznam dokazil'!E:E,'6a. Seznam dokazil '!AA120)</f>
        <v>0</v>
      </c>
      <c r="AF120" s="170">
        <f>SUMIFS('6. Seznam dokazil'!P:P,'6. Seznam dokazil'!C:C,'6a. Seznam dokazil '!AB114,'6. Seznam dokazil'!D:D,'6a. Seznam dokazil '!$AF$55,'6. Seznam dokazil'!E:E,'6a. Seznam dokazil '!AA120)</f>
        <v>0</v>
      </c>
      <c r="AG120" s="170">
        <f>IF($J$50=$AH$3,AL120,SUMIFS('6. Seznam dokazil'!P:P,'6. Seznam dokazil'!C:C,'6a. Seznam dokazil '!AB114,'6. Seznam dokazil'!D:D,'6a. Seznam dokazil '!$AG$55,'6. Seznam dokazil'!E:E,'6a. Seznam dokazil '!AA120))</f>
        <v>0</v>
      </c>
      <c r="AH120" s="170">
        <f>SUMIFS('6. Seznam dokazil'!P:P,'6. Seznam dokazil'!C:C,'6a. Seznam dokazil '!AB114,'6. Seznam dokazil'!D:D,'6a. Seznam dokazil '!$AH$55,'6. Seznam dokazil'!E:E,'6a. Seznam dokazil '!AA120)</f>
        <v>0</v>
      </c>
      <c r="AI120" s="171">
        <f t="shared" si="216"/>
        <v>0</v>
      </c>
      <c r="AJ120" s="171">
        <f t="shared" si="217"/>
        <v>0</v>
      </c>
      <c r="AK120" s="1054"/>
      <c r="AL120" s="170">
        <f>IFERROR((J120/J123)*AK123,0)</f>
        <v>0</v>
      </c>
      <c r="AM120" s="65"/>
      <c r="AN120" s="65"/>
      <c r="AO120" s="65"/>
      <c r="AP120" s="123"/>
      <c r="AQ120" s="124"/>
      <c r="AR120" s="66" t="s">
        <v>78</v>
      </c>
      <c r="AS120" s="114">
        <f>SUMIFS('6. Seznam dokazil'!O:O,'6. Seznam dokazil'!C:C,$AS$114,'6. Seznam dokazil'!D:D,$AS$55,'6. Seznam dokazil'!E:E,AR120)</f>
        <v>0</v>
      </c>
      <c r="AT120" s="114">
        <f>SUMIFS('6. Seznam dokazil'!O:O,'6. Seznam dokazil'!C:C,$AS$114,'6. Seznam dokazil'!D:D,$AT$55,'6. Seznam dokazil'!E:E,AR120)</f>
        <v>0</v>
      </c>
      <c r="AU120" s="114">
        <f>SUMIFS('6. Seznam dokazil'!O:O,'6. Seznam dokazil'!C:C,$AS$114,'6. Seznam dokazil'!D:D,$AU$55,'6. Seznam dokazil'!E:E,AR120)</f>
        <v>0</v>
      </c>
      <c r="AV120" s="114">
        <f>SUMIFS('6. Seznam dokazil'!O:O,'6. Seznam dokazil'!C:C,$AS$114,'6. Seznam dokazil'!D:D,$AV$55,'6. Seznam dokazil'!E:E,AR120)</f>
        <v>0</v>
      </c>
      <c r="AW120" s="114">
        <f>SUMIFS('6. Seznam dokazil'!O:O,'6. Seznam dokazil'!C:C,$AS$114,'6. Seznam dokazil'!D:D,$AW$55,'6. Seznam dokazil'!E:E,AR120)</f>
        <v>0</v>
      </c>
      <c r="AX120" s="114">
        <f>IF($J$50=$AH$3,BB120,SUMIFS('6. Seznam dokazil'!O:O,'6. Seznam dokazil'!C:C,$AS$114,'6. Seznam dokazil'!D:D,$AX$55,'6. Seznam dokazil'!E:E,AR120))</f>
        <v>0</v>
      </c>
      <c r="AY120" s="114">
        <f>SUMIFS('6. Seznam dokazil'!O:O,'6. Seznam dokazil'!C:C,$AS$114,'6. Seznam dokazil'!D:D,$AY$55,'6. Seznam dokazil'!E:E,AR120)</f>
        <v>0</v>
      </c>
      <c r="AZ120" s="62">
        <f t="shared" si="218"/>
        <v>0</v>
      </c>
      <c r="BA120" s="1051"/>
      <c r="BB120" s="173">
        <f>IFERROR((J120/J123)*BA123,0)</f>
        <v>0</v>
      </c>
      <c r="BC120" s="135"/>
      <c r="BD120" s="66" t="s">
        <v>78</v>
      </c>
      <c r="BE120" s="114">
        <f t="shared" si="219"/>
        <v>0</v>
      </c>
      <c r="BF120" s="114">
        <f t="shared" si="219"/>
        <v>0</v>
      </c>
      <c r="BG120" s="114">
        <f t="shared" si="219"/>
        <v>0</v>
      </c>
      <c r="BH120" s="114">
        <f t="shared" si="219"/>
        <v>0</v>
      </c>
      <c r="BI120" s="114">
        <f t="shared" si="219"/>
        <v>0</v>
      </c>
      <c r="BJ120" s="114">
        <f t="shared" si="219"/>
        <v>0</v>
      </c>
      <c r="BK120" s="114">
        <f t="shared" si="219"/>
        <v>0</v>
      </c>
      <c r="BL120" s="62">
        <f t="shared" si="220"/>
        <v>0</v>
      </c>
      <c r="BM120" s="62">
        <f t="shared" si="221"/>
        <v>0</v>
      </c>
      <c r="BN120" s="80"/>
      <c r="BO120" s="137"/>
      <c r="BP120" s="66" t="s">
        <v>78</v>
      </c>
      <c r="BQ120" s="114">
        <f t="shared" si="222"/>
        <v>0</v>
      </c>
      <c r="BR120" s="114">
        <f t="shared" si="222"/>
        <v>0</v>
      </c>
      <c r="BS120" s="114">
        <f t="shared" si="222"/>
        <v>0</v>
      </c>
      <c r="BT120" s="114">
        <f t="shared" si="222"/>
        <v>0</v>
      </c>
      <c r="BU120" s="114">
        <f t="shared" si="222"/>
        <v>0</v>
      </c>
      <c r="BV120" s="114">
        <f t="shared" si="222"/>
        <v>0</v>
      </c>
      <c r="BW120" s="114">
        <f t="shared" si="222"/>
        <v>0</v>
      </c>
      <c r="BX120" s="62">
        <f t="shared" si="223"/>
        <v>0</v>
      </c>
      <c r="BY120" s="134"/>
      <c r="BZ120" s="119"/>
      <c r="CA120" s="119"/>
      <c r="CB120" s="119"/>
    </row>
    <row r="121" spans="2:80" ht="15" x14ac:dyDescent="0.2">
      <c r="B121" s="1104"/>
      <c r="D121" s="66" t="s">
        <v>79</v>
      </c>
      <c r="E121" s="114">
        <f>'3. FN PO PARTNERJIH '!D135</f>
        <v>0</v>
      </c>
      <c r="F121" s="114">
        <f>'3. FN PO PARTNERJIH '!E135</f>
        <v>0</v>
      </c>
      <c r="G121" s="114">
        <f>'3. FN PO PARTNERJIH '!F135</f>
        <v>0</v>
      </c>
      <c r="H121" s="114">
        <f>'3. FN PO PARTNERJIH '!G135</f>
        <v>0</v>
      </c>
      <c r="I121" s="114">
        <f>'3. FN PO PARTNERJIH '!H135</f>
        <v>0</v>
      </c>
      <c r="J121" s="114">
        <f>'3. FN PO PARTNERJIH '!I135</f>
        <v>0</v>
      </c>
      <c r="K121" s="114">
        <f>'3. FN PO PARTNERJIH '!J135</f>
        <v>0</v>
      </c>
      <c r="L121" s="62">
        <f t="shared" si="214"/>
        <v>0</v>
      </c>
      <c r="M121" s="85"/>
      <c r="N121" s="73"/>
      <c r="O121" s="66" t="s">
        <v>79</v>
      </c>
      <c r="P121" s="114">
        <f>'8a. Pretekli potrjeni izdatki'!E99</f>
        <v>0</v>
      </c>
      <c r="Q121" s="114">
        <f>'8a. Pretekli potrjeni izdatki'!F99</f>
        <v>0</v>
      </c>
      <c r="R121" s="114">
        <f>'8a. Pretekli potrjeni izdatki'!G99</f>
        <v>0</v>
      </c>
      <c r="S121" s="114">
        <f>'8a. Pretekli potrjeni izdatki'!H99</f>
        <v>0</v>
      </c>
      <c r="T121" s="114">
        <f>'8a. Pretekli potrjeni izdatki'!I99</f>
        <v>0</v>
      </c>
      <c r="U121" s="114">
        <f>'8a. Pretekli potrjeni izdatki'!J99</f>
        <v>0</v>
      </c>
      <c r="V121" s="114">
        <f>'8a. Pretekli potrjeni izdatki'!K99</f>
        <v>0</v>
      </c>
      <c r="W121" s="62">
        <f t="shared" si="215"/>
        <v>0</v>
      </c>
      <c r="X121" s="75"/>
      <c r="Y121" s="73"/>
      <c r="Z121" s="139" t="str">
        <f>IF(COUNTIF('2. IZJAVA'!$P$49,"?*"),'2. IZJAVA'!$P$49,"")</f>
        <v/>
      </c>
      <c r="AA121" s="169" t="s">
        <v>79</v>
      </c>
      <c r="AB121" s="170">
        <f>SUMIFS('6. Seznam dokazil'!P:P,'6. Seznam dokazil'!C:C,AB114,'6. Seznam dokazil'!D:D,$AB$55,'6. Seznam dokazil'!E:E,AA121)</f>
        <v>0</v>
      </c>
      <c r="AC121" s="170">
        <f>SUMIFS('6. Seznam dokazil'!P:P,'6. Seznam dokazil'!C:C,'6a. Seznam dokazil '!AB114,'6. Seznam dokazil'!D:D,'6a. Seznam dokazil '!$AC$55,'6. Seznam dokazil'!E:E,'6a. Seznam dokazil '!AA121)</f>
        <v>0</v>
      </c>
      <c r="AD121" s="170">
        <f>SUMIFS('6. Seznam dokazil'!P:P,'6. Seznam dokazil'!C:C,'6a. Seznam dokazil '!AB114,'6. Seznam dokazil'!D:D,'6a. Seznam dokazil '!$AD$55,'6. Seznam dokazil'!E:E,'6a. Seznam dokazil '!AA121)</f>
        <v>0</v>
      </c>
      <c r="AE121" s="170">
        <f>SUMIFS('6. Seznam dokazil'!P:P,'6. Seznam dokazil'!C:C,'6a. Seznam dokazil '!AB114,'6. Seznam dokazil'!D:D,'6a. Seznam dokazil '!$AE$55,'6. Seznam dokazil'!E:E,'6a. Seznam dokazil '!AA121)</f>
        <v>0</v>
      </c>
      <c r="AF121" s="170">
        <f>SUMIFS('6. Seznam dokazil'!P:P,'6. Seznam dokazil'!C:C,'6a. Seznam dokazil '!AB114,'6. Seznam dokazil'!D:D,'6a. Seznam dokazil '!$AF$55,'6. Seznam dokazil'!E:E,'6a. Seznam dokazil '!AA121)</f>
        <v>0</v>
      </c>
      <c r="AG121" s="170">
        <f>IF($J$50=$AH$3,AL121,SUMIFS('6. Seznam dokazil'!P:P,'6. Seznam dokazil'!C:C,'6a. Seznam dokazil '!AB114,'6. Seznam dokazil'!D:D,'6a. Seznam dokazil '!$AG$55,'6. Seznam dokazil'!E:E,'6a. Seznam dokazil '!AA121))</f>
        <v>0</v>
      </c>
      <c r="AH121" s="170">
        <f>SUMIFS('6. Seznam dokazil'!P:P,'6. Seznam dokazil'!C:C,'6a. Seznam dokazil '!AB114,'6. Seznam dokazil'!D:D,'6a. Seznam dokazil '!$AH$55,'6. Seznam dokazil'!E:E,'6a. Seznam dokazil '!AA121)</f>
        <v>0</v>
      </c>
      <c r="AI121" s="171">
        <f t="shared" si="216"/>
        <v>0</v>
      </c>
      <c r="AJ121" s="171">
        <f t="shared" si="217"/>
        <v>0</v>
      </c>
      <c r="AK121" s="1054"/>
      <c r="AL121" s="170">
        <f>IFERROR((J121/J123)*AK123,0)</f>
        <v>0</v>
      </c>
      <c r="AM121" s="65"/>
      <c r="AN121" s="65"/>
      <c r="AO121" s="65"/>
      <c r="AP121" s="123"/>
      <c r="AQ121" s="124"/>
      <c r="AR121" s="66" t="s">
        <v>79</v>
      </c>
      <c r="AS121" s="114">
        <f>SUMIFS('6. Seznam dokazil'!O:O,'6. Seznam dokazil'!C:C,$AS$114,'6. Seznam dokazil'!D:D,$AS$55,'6. Seznam dokazil'!E:E,AR121)</f>
        <v>0</v>
      </c>
      <c r="AT121" s="114">
        <f>SUMIFS('6. Seznam dokazil'!O:O,'6. Seznam dokazil'!C:C,$AS$114,'6. Seznam dokazil'!D:D,$AT$55,'6. Seznam dokazil'!E:E,AR121)</f>
        <v>0</v>
      </c>
      <c r="AU121" s="114">
        <f>SUMIFS('6. Seznam dokazil'!O:O,'6. Seznam dokazil'!C:C,$AS$114,'6. Seznam dokazil'!D:D,$AU$55,'6. Seznam dokazil'!E:E,AR121)</f>
        <v>0</v>
      </c>
      <c r="AV121" s="114">
        <f>SUMIFS('6. Seznam dokazil'!O:O,'6. Seznam dokazil'!C:C,$AS$114,'6. Seznam dokazil'!D:D,$AV$55,'6. Seznam dokazil'!E:E,AR121)</f>
        <v>0</v>
      </c>
      <c r="AW121" s="114">
        <f>SUMIFS('6. Seznam dokazil'!O:O,'6. Seznam dokazil'!C:C,$AS$114,'6. Seznam dokazil'!D:D,$AW$55,'6. Seznam dokazil'!E:E,AR121)</f>
        <v>0</v>
      </c>
      <c r="AX121" s="114">
        <f>IF($J$50=$AH$3,BB121,SUMIFS('6. Seznam dokazil'!O:O,'6. Seznam dokazil'!C:C,$AS$114,'6. Seznam dokazil'!D:D,$AX$55,'6. Seznam dokazil'!E:E,AR121))</f>
        <v>0</v>
      </c>
      <c r="AY121" s="114">
        <f>SUMIFS('6. Seznam dokazil'!O:O,'6. Seznam dokazil'!C:C,$AS$114,'6. Seznam dokazil'!D:D,$AY$55,'6. Seznam dokazil'!E:E,AR121)</f>
        <v>0</v>
      </c>
      <c r="AZ121" s="62">
        <f t="shared" si="218"/>
        <v>0</v>
      </c>
      <c r="BA121" s="1051"/>
      <c r="BB121" s="173">
        <f>IFERROR((J121/J123)*BA123,0)</f>
        <v>0</v>
      </c>
      <c r="BC121" s="135"/>
      <c r="BD121" s="66" t="s">
        <v>79</v>
      </c>
      <c r="BE121" s="114">
        <f t="shared" si="219"/>
        <v>0</v>
      </c>
      <c r="BF121" s="114">
        <f t="shared" si="219"/>
        <v>0</v>
      </c>
      <c r="BG121" s="114">
        <f t="shared" si="219"/>
        <v>0</v>
      </c>
      <c r="BH121" s="114">
        <f t="shared" si="219"/>
        <v>0</v>
      </c>
      <c r="BI121" s="114">
        <f t="shared" si="219"/>
        <v>0</v>
      </c>
      <c r="BJ121" s="114">
        <f t="shared" si="219"/>
        <v>0</v>
      </c>
      <c r="BK121" s="114">
        <f t="shared" si="219"/>
        <v>0</v>
      </c>
      <c r="BL121" s="62">
        <f t="shared" si="220"/>
        <v>0</v>
      </c>
      <c r="BM121" s="62">
        <f t="shared" si="221"/>
        <v>0</v>
      </c>
      <c r="BN121" s="80"/>
      <c r="BO121" s="137"/>
      <c r="BP121" s="66" t="s">
        <v>79</v>
      </c>
      <c r="BQ121" s="114">
        <f t="shared" si="222"/>
        <v>0</v>
      </c>
      <c r="BR121" s="114">
        <f t="shared" si="222"/>
        <v>0</v>
      </c>
      <c r="BS121" s="114">
        <f t="shared" si="222"/>
        <v>0</v>
      </c>
      <c r="BT121" s="114">
        <f t="shared" si="222"/>
        <v>0</v>
      </c>
      <c r="BU121" s="114">
        <f t="shared" si="222"/>
        <v>0</v>
      </c>
      <c r="BV121" s="114">
        <f t="shared" si="222"/>
        <v>0</v>
      </c>
      <c r="BW121" s="114">
        <f t="shared" si="222"/>
        <v>0</v>
      </c>
      <c r="BX121" s="62">
        <f t="shared" si="223"/>
        <v>0</v>
      </c>
      <c r="BY121" s="134"/>
      <c r="BZ121" s="119"/>
      <c r="CA121" s="119"/>
      <c r="CB121" s="119"/>
    </row>
    <row r="122" spans="2:80" ht="15" x14ac:dyDescent="0.2">
      <c r="B122" s="1104"/>
      <c r="D122" s="66" t="s">
        <v>100</v>
      </c>
      <c r="E122" s="114">
        <f>'3. FN PO PARTNERJIH '!D136</f>
        <v>0</v>
      </c>
      <c r="F122" s="114">
        <f>'3. FN PO PARTNERJIH '!E136</f>
        <v>0</v>
      </c>
      <c r="G122" s="114">
        <f>'3. FN PO PARTNERJIH '!F136</f>
        <v>0</v>
      </c>
      <c r="H122" s="114">
        <f>'3. FN PO PARTNERJIH '!G136</f>
        <v>0</v>
      </c>
      <c r="I122" s="114">
        <f>'3. FN PO PARTNERJIH '!H136</f>
        <v>0</v>
      </c>
      <c r="J122" s="114">
        <f>'3. FN PO PARTNERJIH '!I136</f>
        <v>0</v>
      </c>
      <c r="K122" s="114">
        <f>'3. FN PO PARTNERJIH '!J136</f>
        <v>0</v>
      </c>
      <c r="L122" s="62">
        <f t="shared" si="214"/>
        <v>0</v>
      </c>
      <c r="M122" s="85"/>
      <c r="N122" s="73"/>
      <c r="O122" s="66" t="s">
        <v>100</v>
      </c>
      <c r="P122" s="114">
        <f>'8a. Pretekli potrjeni izdatki'!E100</f>
        <v>0</v>
      </c>
      <c r="Q122" s="114">
        <f>'8a. Pretekli potrjeni izdatki'!F100</f>
        <v>0</v>
      </c>
      <c r="R122" s="114">
        <f>'8a. Pretekli potrjeni izdatki'!G100</f>
        <v>0</v>
      </c>
      <c r="S122" s="114">
        <f>'8a. Pretekli potrjeni izdatki'!H100</f>
        <v>0</v>
      </c>
      <c r="T122" s="114">
        <f>'8a. Pretekli potrjeni izdatki'!I100</f>
        <v>0</v>
      </c>
      <c r="U122" s="114">
        <f>'8a. Pretekli potrjeni izdatki'!J100</f>
        <v>0</v>
      </c>
      <c r="V122" s="114">
        <f>'8a. Pretekli potrjeni izdatki'!K100</f>
        <v>0</v>
      </c>
      <c r="W122" s="62">
        <f t="shared" si="215"/>
        <v>0</v>
      </c>
      <c r="X122" s="75"/>
      <c r="Y122" s="73"/>
      <c r="Z122" s="139" t="str">
        <f>IF(COUNTIF('2. IZJAVA'!$P$49,"?*"),'2. IZJAVA'!$P$49,"")</f>
        <v/>
      </c>
      <c r="AA122" s="169" t="s">
        <v>100</v>
      </c>
      <c r="AB122" s="170">
        <f>SUMIFS('6. Seznam dokazil'!P:P,'6. Seznam dokazil'!C:C,AB114,'6. Seznam dokazil'!D:D,$AB$55,'6. Seznam dokazil'!E:E,AA122)</f>
        <v>0</v>
      </c>
      <c r="AC122" s="170">
        <f>SUMIFS('6. Seznam dokazil'!P:P,'6. Seznam dokazil'!C:C,'6a. Seznam dokazil '!AB114,'6. Seznam dokazil'!D:D,'6a. Seznam dokazil '!$AC$55,'6. Seznam dokazil'!E:E,'6a. Seznam dokazil '!AA122)</f>
        <v>0</v>
      </c>
      <c r="AD122" s="170">
        <f>SUMIFS('6. Seznam dokazil'!P:P,'6. Seznam dokazil'!C:C,'6a. Seznam dokazil '!AB114,'6. Seznam dokazil'!D:D,'6a. Seznam dokazil '!$AD$55,'6. Seznam dokazil'!E:E,'6a. Seznam dokazil '!AA122)</f>
        <v>0</v>
      </c>
      <c r="AE122" s="170">
        <f>SUMIFS('6. Seznam dokazil'!P:P,'6. Seznam dokazil'!C:C,'6a. Seznam dokazil '!AB114,'6. Seznam dokazil'!D:D,'6a. Seznam dokazil '!$AE$55,'6. Seznam dokazil'!E:E,'6a. Seznam dokazil '!AA122)</f>
        <v>0</v>
      </c>
      <c r="AF122" s="170">
        <f>SUMIFS('6. Seznam dokazil'!P:P,'6. Seznam dokazil'!C:C,'6a. Seznam dokazil '!AB114,'6. Seznam dokazil'!D:D,'6a. Seznam dokazil '!$AF$55,'6. Seznam dokazil'!E:E,'6a. Seznam dokazil '!AA122)</f>
        <v>0</v>
      </c>
      <c r="AG122" s="170">
        <f>IF($J$50=$AH$3,AL122,SUMIFS('6. Seznam dokazil'!P:P,'6. Seznam dokazil'!C:C,'6a. Seznam dokazil '!AB114,'6. Seznam dokazil'!D:D,'6a. Seznam dokazil '!$AG$55,'6. Seznam dokazil'!E:E,'6a. Seznam dokazil '!AA122))</f>
        <v>0</v>
      </c>
      <c r="AH122" s="170">
        <f>SUMIFS('6. Seznam dokazil'!P:P,'6. Seznam dokazil'!C:C,'6a. Seznam dokazil '!AB114,'6. Seznam dokazil'!D:D,'6a. Seznam dokazil '!$AH$55,'6. Seznam dokazil'!E:E,'6a. Seznam dokazil '!AA122)</f>
        <v>0</v>
      </c>
      <c r="AI122" s="171">
        <f t="shared" si="216"/>
        <v>0</v>
      </c>
      <c r="AJ122" s="171">
        <f t="shared" si="217"/>
        <v>0</v>
      </c>
      <c r="AK122" s="1055"/>
      <c r="AL122" s="170">
        <f>IFERROR((J122/J123)*AK123,0)</f>
        <v>0</v>
      </c>
      <c r="AM122" s="65"/>
      <c r="AN122" s="65"/>
      <c r="AO122" s="65"/>
      <c r="AP122" s="123"/>
      <c r="AQ122" s="124"/>
      <c r="AR122" s="66" t="s">
        <v>100</v>
      </c>
      <c r="AS122" s="114">
        <f>SUMIFS('6. Seznam dokazil'!O:O,'6. Seznam dokazil'!C:C,$AS$114,'6. Seznam dokazil'!D:D,$AS$55,'6. Seznam dokazil'!E:E,AR122)</f>
        <v>0</v>
      </c>
      <c r="AT122" s="114">
        <f>SUMIFS('6. Seznam dokazil'!O:O,'6. Seznam dokazil'!C:C,$AS$114,'6. Seznam dokazil'!D:D,$AT$55,'6. Seznam dokazil'!E:E,AR122)</f>
        <v>0</v>
      </c>
      <c r="AU122" s="114">
        <f>SUMIFS('6. Seznam dokazil'!O:O,'6. Seznam dokazil'!C:C,$AS$114,'6. Seznam dokazil'!D:D,$AU$55,'6. Seznam dokazil'!E:E,AR122)</f>
        <v>0</v>
      </c>
      <c r="AV122" s="114">
        <f>SUMIFS('6. Seznam dokazil'!O:O,'6. Seznam dokazil'!C:C,$AS$114,'6. Seznam dokazil'!D:D,$AV$55,'6. Seznam dokazil'!E:E,AR122)</f>
        <v>0</v>
      </c>
      <c r="AW122" s="114">
        <f>SUMIFS('6. Seznam dokazil'!O:O,'6. Seznam dokazil'!C:C,$AS$114,'6. Seznam dokazil'!D:D,$AW$55,'6. Seznam dokazil'!E:E,AR122)</f>
        <v>0</v>
      </c>
      <c r="AX122" s="114">
        <f>IF($J$50=$AH$3,BB122,SUMIFS('6. Seznam dokazil'!O:O,'6. Seznam dokazil'!C:C,$AS$114,'6. Seznam dokazil'!D:D,$AX$55,'6. Seznam dokazil'!E:E,AR122))</f>
        <v>0</v>
      </c>
      <c r="AY122" s="114">
        <f>SUMIFS('6. Seznam dokazil'!O:O,'6. Seznam dokazil'!C:C,$AS$114,'6. Seznam dokazil'!D:D,$AY$55,'6. Seznam dokazil'!E:E,AR122)</f>
        <v>0</v>
      </c>
      <c r="AZ122" s="62">
        <f t="shared" si="218"/>
        <v>0</v>
      </c>
      <c r="BA122" s="1052"/>
      <c r="BB122" s="173">
        <f>IFERROR((J122/J123)*BA123,0)</f>
        <v>0</v>
      </c>
      <c r="BC122" s="135"/>
      <c r="BD122" s="66" t="s">
        <v>100</v>
      </c>
      <c r="BE122" s="114">
        <f t="shared" si="219"/>
        <v>0</v>
      </c>
      <c r="BF122" s="114">
        <f t="shared" si="219"/>
        <v>0</v>
      </c>
      <c r="BG122" s="114">
        <f t="shared" si="219"/>
        <v>0</v>
      </c>
      <c r="BH122" s="114">
        <f t="shared" si="219"/>
        <v>0</v>
      </c>
      <c r="BI122" s="114">
        <f t="shared" si="219"/>
        <v>0</v>
      </c>
      <c r="BJ122" s="114">
        <f t="shared" si="219"/>
        <v>0</v>
      </c>
      <c r="BK122" s="114">
        <f t="shared" si="219"/>
        <v>0</v>
      </c>
      <c r="BL122" s="62">
        <f t="shared" si="220"/>
        <v>0</v>
      </c>
      <c r="BM122" s="62">
        <f t="shared" si="221"/>
        <v>0</v>
      </c>
      <c r="BN122" s="80"/>
      <c r="BO122" s="137"/>
      <c r="BP122" s="66" t="s">
        <v>100</v>
      </c>
      <c r="BQ122" s="114">
        <f t="shared" si="222"/>
        <v>0</v>
      </c>
      <c r="BR122" s="114">
        <f t="shared" si="222"/>
        <v>0</v>
      </c>
      <c r="BS122" s="114">
        <f t="shared" si="222"/>
        <v>0</v>
      </c>
      <c r="BT122" s="114">
        <f t="shared" si="222"/>
        <v>0</v>
      </c>
      <c r="BU122" s="114">
        <f t="shared" si="222"/>
        <v>0</v>
      </c>
      <c r="BV122" s="114">
        <f t="shared" si="222"/>
        <v>0</v>
      </c>
      <c r="BW122" s="114">
        <f t="shared" si="222"/>
        <v>0</v>
      </c>
      <c r="BX122" s="62">
        <f t="shared" si="223"/>
        <v>0</v>
      </c>
      <c r="BY122" s="134"/>
      <c r="BZ122" s="119"/>
      <c r="CA122" s="119"/>
      <c r="CB122" s="119"/>
    </row>
    <row r="123" spans="2:80" ht="48.75" customHeight="1" thickBot="1" x14ac:dyDescent="0.25">
      <c r="B123" s="1105"/>
      <c r="D123" s="66" t="str">
        <f>"ODOBRENA SREDSTVA"&amp;" "&amp;E114</f>
        <v>ODOBRENA SREDSTVA PARTNER 5</v>
      </c>
      <c r="E123" s="67">
        <f t="shared" ref="E123:L123" si="224">SUM(E117:E122)</f>
        <v>0</v>
      </c>
      <c r="F123" s="67">
        <f t="shared" si="224"/>
        <v>0</v>
      </c>
      <c r="G123" s="67">
        <f t="shared" si="224"/>
        <v>0</v>
      </c>
      <c r="H123" s="67">
        <f t="shared" si="224"/>
        <v>0</v>
      </c>
      <c r="I123" s="67">
        <f t="shared" si="224"/>
        <v>0</v>
      </c>
      <c r="J123" s="67">
        <f t="shared" si="224"/>
        <v>0</v>
      </c>
      <c r="K123" s="67">
        <f t="shared" si="224"/>
        <v>0</v>
      </c>
      <c r="L123" s="67">
        <f t="shared" si="224"/>
        <v>0</v>
      </c>
      <c r="M123" s="85"/>
      <c r="N123" s="73"/>
      <c r="O123" s="66" t="str">
        <f>"PPI"&amp;" "&amp;P114</f>
        <v>PPI 0</v>
      </c>
      <c r="P123" s="67">
        <f t="shared" ref="P123:W123" si="225">SUM(P117:P122)</f>
        <v>0</v>
      </c>
      <c r="Q123" s="67">
        <f t="shared" si="225"/>
        <v>0</v>
      </c>
      <c r="R123" s="67">
        <f t="shared" si="225"/>
        <v>0</v>
      </c>
      <c r="S123" s="67">
        <f t="shared" si="225"/>
        <v>0</v>
      </c>
      <c r="T123" s="67">
        <f t="shared" si="225"/>
        <v>0</v>
      </c>
      <c r="U123" s="67">
        <f t="shared" si="225"/>
        <v>0</v>
      </c>
      <c r="V123" s="67">
        <f t="shared" si="225"/>
        <v>0</v>
      </c>
      <c r="W123" s="67">
        <f t="shared" si="225"/>
        <v>0</v>
      </c>
      <c r="X123" s="75"/>
      <c r="Y123" s="73"/>
      <c r="Z123" s="139"/>
      <c r="AA123" s="169" t="str">
        <f>$AA$47&amp;" "&amp;AB114</f>
        <v>POTRJENI (PO KONTROLI) PARTNER 5</v>
      </c>
      <c r="AB123" s="182">
        <f t="shared" ref="AB123:AH123" si="226">SUM(AB117:AB122)</f>
        <v>0</v>
      </c>
      <c r="AC123" s="182">
        <f t="shared" si="226"/>
        <v>0</v>
      </c>
      <c r="AD123" s="182">
        <f t="shared" si="226"/>
        <v>0</v>
      </c>
      <c r="AE123" s="182">
        <f t="shared" si="226"/>
        <v>0</v>
      </c>
      <c r="AF123" s="182">
        <f t="shared" si="226"/>
        <v>0</v>
      </c>
      <c r="AG123" s="182">
        <f t="shared" si="226"/>
        <v>0</v>
      </c>
      <c r="AH123" s="182">
        <f t="shared" si="226"/>
        <v>0</v>
      </c>
      <c r="AI123" s="182">
        <f>SUM(AI117:AI122)</f>
        <v>0</v>
      </c>
      <c r="AJ123" s="182">
        <f>+AH123+AI123</f>
        <v>0</v>
      </c>
      <c r="AK123" s="182" t="b">
        <f>IF($J$50=$AH$3,IF(((AB123*AG115)+U123)&lt;=J123,(AB123*AG115),J123-U123))</f>
        <v>0</v>
      </c>
      <c r="AL123" s="182">
        <f>+AL122+AL121+AL120+AL119+AL118+AL117</f>
        <v>0</v>
      </c>
      <c r="AM123" s="65"/>
      <c r="AN123" s="65"/>
      <c r="AO123" s="65"/>
      <c r="AP123" s="123"/>
      <c r="AQ123" s="124"/>
      <c r="AR123" s="66" t="str">
        <f>$AA$47&amp;" "&amp;AS114</f>
        <v>POTRJENI (PO KONTROLI) PARTNER 5</v>
      </c>
      <c r="AS123" s="67">
        <f t="shared" ref="AS123:AZ123" si="227">SUM(AS117:AS122)</f>
        <v>0</v>
      </c>
      <c r="AT123" s="67">
        <f t="shared" si="227"/>
        <v>0</v>
      </c>
      <c r="AU123" s="67">
        <f t="shared" si="227"/>
        <v>0</v>
      </c>
      <c r="AV123" s="67">
        <f t="shared" si="227"/>
        <v>0</v>
      </c>
      <c r="AW123" s="67">
        <f t="shared" si="227"/>
        <v>0</v>
      </c>
      <c r="AX123" s="67">
        <f t="shared" si="227"/>
        <v>0</v>
      </c>
      <c r="AY123" s="67">
        <f t="shared" si="227"/>
        <v>0</v>
      </c>
      <c r="AZ123" s="67">
        <f t="shared" si="227"/>
        <v>0</v>
      </c>
      <c r="BA123" s="183" t="b">
        <f>IF($J$50=$AH$3,IF(((AS123*AG115)+U123)&lt;=J123,(AS123*AG115),J123-U123))</f>
        <v>0</v>
      </c>
      <c r="BB123" s="183">
        <f>+BB122+BB121+BB120+BB119+BB118+BB117</f>
        <v>0</v>
      </c>
      <c r="BC123" s="135"/>
      <c r="BD123" s="66" t="str">
        <f>$AA$47&amp;" "&amp;BE114</f>
        <v>POTRJENI (PO KONTROLI) 0</v>
      </c>
      <c r="BE123" s="67">
        <f t="shared" ref="BE123:BK123" si="228">SUM(BE117:BE122)</f>
        <v>0</v>
      </c>
      <c r="BF123" s="67">
        <f t="shared" si="228"/>
        <v>0</v>
      </c>
      <c r="BG123" s="67">
        <f t="shared" si="228"/>
        <v>0</v>
      </c>
      <c r="BH123" s="67">
        <f t="shared" si="228"/>
        <v>0</v>
      </c>
      <c r="BI123" s="67">
        <f t="shared" si="228"/>
        <v>0</v>
      </c>
      <c r="BJ123" s="67">
        <f t="shared" si="228"/>
        <v>0</v>
      </c>
      <c r="BK123" s="67">
        <f t="shared" si="228"/>
        <v>0</v>
      </c>
      <c r="BL123" s="67">
        <f>SUM(BL117:BL122)</f>
        <v>0</v>
      </c>
      <c r="BM123" s="67">
        <f>+BK123+BL123</f>
        <v>0</v>
      </c>
      <c r="BN123" s="80"/>
      <c r="BO123" s="137"/>
      <c r="BP123" s="66" t="str">
        <f>$BP$50&amp;" "&amp;BQ114</f>
        <v>PREOSTALA SREDSTVA PARTNER 5</v>
      </c>
      <c r="BQ123" s="67">
        <f t="shared" ref="BQ123:BX123" si="229">SUM(BQ117:BQ122)</f>
        <v>0</v>
      </c>
      <c r="BR123" s="67">
        <f t="shared" si="229"/>
        <v>0</v>
      </c>
      <c r="BS123" s="67">
        <f t="shared" si="229"/>
        <v>0</v>
      </c>
      <c r="BT123" s="67">
        <f t="shared" si="229"/>
        <v>0</v>
      </c>
      <c r="BU123" s="67">
        <f t="shared" si="229"/>
        <v>0</v>
      </c>
      <c r="BV123" s="67">
        <f t="shared" si="229"/>
        <v>0</v>
      </c>
      <c r="BW123" s="67">
        <f t="shared" si="229"/>
        <v>0</v>
      </c>
      <c r="BX123" s="67">
        <f t="shared" si="229"/>
        <v>0</v>
      </c>
      <c r="BY123" s="134"/>
      <c r="BZ123" s="119"/>
      <c r="CA123" s="119"/>
      <c r="CB123" s="119"/>
    </row>
    <row r="124" spans="2:80" x14ac:dyDescent="0.35">
      <c r="D124" s="187"/>
      <c r="E124" s="187"/>
      <c r="F124" s="187"/>
      <c r="G124" s="187"/>
      <c r="H124" s="187"/>
      <c r="I124" s="187"/>
      <c r="J124" s="187"/>
      <c r="K124" s="187"/>
      <c r="L124" s="187"/>
      <c r="M124" s="85"/>
      <c r="N124" s="73"/>
      <c r="O124" s="118"/>
      <c r="P124" s="118"/>
      <c r="Q124" s="118"/>
      <c r="R124" s="118"/>
      <c r="S124" s="118"/>
      <c r="T124" s="118"/>
      <c r="U124" s="118"/>
      <c r="V124" s="118"/>
      <c r="W124" s="118"/>
      <c r="X124" s="75"/>
      <c r="Y124" s="73"/>
      <c r="Z124" s="139"/>
      <c r="AA124" s="122"/>
      <c r="AB124" s="122"/>
      <c r="AC124" s="122"/>
      <c r="AD124" s="122"/>
      <c r="AE124" s="122"/>
      <c r="AF124" s="122"/>
      <c r="AG124" s="295" t="str">
        <f>IFERROR(IF(METODAADMIN=PAVŠAL,IF(AG123&gt;(ROUNDUP(AB123*AG115,2)),PREKORAČITEV,""),""),"")</f>
        <v/>
      </c>
      <c r="AH124" s="122"/>
      <c r="AI124" s="122"/>
      <c r="AJ124" s="122"/>
      <c r="AK124" s="122"/>
      <c r="AL124" s="122"/>
      <c r="AM124" s="122"/>
      <c r="AN124" s="122"/>
      <c r="AO124" s="122"/>
      <c r="AP124" s="123"/>
      <c r="AQ124" s="124"/>
      <c r="AR124" s="126"/>
      <c r="AS124" s="126"/>
      <c r="AT124" s="126"/>
      <c r="AU124" s="126"/>
      <c r="AV124" s="126"/>
      <c r="AW124" s="126"/>
      <c r="AX124" s="126"/>
      <c r="AY124" s="126"/>
      <c r="AZ124" s="126"/>
      <c r="BA124" s="126"/>
      <c r="BB124" s="127"/>
      <c r="BC124" s="135"/>
      <c r="BD124" s="130"/>
      <c r="BE124" s="130"/>
      <c r="BF124" s="130"/>
      <c r="BG124" s="130"/>
      <c r="BH124" s="130"/>
      <c r="BI124" s="130"/>
      <c r="BJ124" s="130"/>
      <c r="BK124" s="130"/>
      <c r="BL124" s="130"/>
      <c r="BM124" s="130"/>
      <c r="BN124" s="130"/>
      <c r="BO124" s="137"/>
      <c r="BP124" s="133"/>
      <c r="BQ124" s="534" t="str">
        <f>IF(BQ123&lt;0,"PREKORAČITEV POSTAVKE!!!","")</f>
        <v/>
      </c>
      <c r="BR124" s="534" t="str">
        <f t="shared" ref="BR124" si="230">IF(BR123&lt;0,"PREKORAČITEV POSTAVKE!!!","")</f>
        <v/>
      </c>
      <c r="BS124" s="534" t="str">
        <f t="shared" ref="BS124" si="231">IF(BS123&lt;0,"PREKORAČITEV POSTAVKE!!!","")</f>
        <v/>
      </c>
      <c r="BT124" s="534" t="str">
        <f t="shared" ref="BT124" si="232">IF(BT123&lt;0,"PREKORAČITEV POSTAVKE!!!","")</f>
        <v/>
      </c>
      <c r="BU124" s="534" t="str">
        <f t="shared" ref="BU124" si="233">IF(BU123&lt;0,"PREKORAČITEV POSTAVKE!!!","")</f>
        <v/>
      </c>
      <c r="BV124" s="534" t="str">
        <f t="shared" ref="BV124" si="234">IF(BV123&lt;0,"PREKORAČITEV POSTAVKE!!!","")</f>
        <v/>
      </c>
      <c r="BW124" s="534" t="str">
        <f t="shared" ref="BW124" si="235">IF(BW123&lt;0,"PREKORAČITEV POSTAVKE!!!","")</f>
        <v/>
      </c>
      <c r="BX124" s="534" t="str">
        <f>IF(BX123&lt;0,"PREKORAČITEV!!!","")</f>
        <v/>
      </c>
      <c r="BY124" s="134"/>
      <c r="BZ124" s="119"/>
      <c r="CA124" s="119"/>
      <c r="CB124" s="119"/>
    </row>
    <row r="125" spans="2:80" ht="26.25" thickBot="1" x14ac:dyDescent="0.4">
      <c r="D125" s="187"/>
      <c r="E125" s="187"/>
      <c r="F125" s="187"/>
      <c r="G125" s="187"/>
      <c r="H125" s="187"/>
      <c r="I125" s="187"/>
      <c r="J125" s="187"/>
      <c r="K125" s="187"/>
      <c r="L125" s="187"/>
      <c r="M125" s="85"/>
      <c r="N125" s="73"/>
      <c r="O125" s="118"/>
      <c r="P125" s="118"/>
      <c r="Q125" s="118"/>
      <c r="R125" s="118"/>
      <c r="S125" s="118"/>
      <c r="T125" s="118"/>
      <c r="U125" s="118"/>
      <c r="V125" s="118"/>
      <c r="W125" s="118"/>
      <c r="X125" s="75"/>
      <c r="Y125" s="73"/>
      <c r="Z125" s="139"/>
      <c r="AA125" s="334" t="s">
        <v>162</v>
      </c>
      <c r="AB125" s="335">
        <f>SUM(AB123:AG123)</f>
        <v>0</v>
      </c>
      <c r="AC125" s="122"/>
      <c r="AD125" s="122"/>
      <c r="AE125" s="122"/>
      <c r="AF125" s="317" t="str">
        <f>IF(AG124=$AH$7,$AH$8,"")</f>
        <v/>
      </c>
      <c r="AG125" s="216" t="str">
        <f>IF(AG124=$AH$7,AB123*AG115,"")</f>
        <v/>
      </c>
      <c r="AH125" s="122"/>
      <c r="AI125" s="122"/>
      <c r="AJ125" s="122"/>
      <c r="AK125" s="122"/>
      <c r="AL125" s="122"/>
      <c r="AM125" s="122"/>
      <c r="AN125" s="122"/>
      <c r="AO125" s="122"/>
      <c r="AP125" s="123"/>
      <c r="AQ125" s="124"/>
      <c r="AR125" s="126"/>
      <c r="AS125" s="126"/>
      <c r="AT125" s="126"/>
      <c r="AU125" s="126"/>
      <c r="AV125" s="126"/>
      <c r="AW125" s="126"/>
      <c r="AX125" s="126"/>
      <c r="AY125" s="126"/>
      <c r="AZ125" s="126"/>
      <c r="BA125" s="126"/>
      <c r="BB125" s="127"/>
      <c r="BC125" s="135"/>
      <c r="BD125" s="130"/>
      <c r="BE125" s="130"/>
      <c r="BF125" s="130"/>
      <c r="BG125" s="130"/>
      <c r="BH125" s="130"/>
      <c r="BI125" s="130"/>
      <c r="BJ125" s="130"/>
      <c r="BK125" s="130"/>
      <c r="BL125" s="130"/>
      <c r="BM125" s="130"/>
      <c r="BN125" s="130"/>
      <c r="BO125" s="137"/>
      <c r="BP125" s="133"/>
      <c r="BQ125" s="133"/>
      <c r="BR125" s="133"/>
      <c r="BS125" s="133"/>
      <c r="BT125" s="133"/>
      <c r="BU125" s="133"/>
      <c r="BV125" s="133"/>
      <c r="BW125" s="133"/>
      <c r="BX125" s="133"/>
      <c r="BY125" s="134"/>
      <c r="BZ125" s="119"/>
      <c r="CA125" s="119"/>
      <c r="CB125" s="119"/>
    </row>
    <row r="126" spans="2:80" ht="26.25" thickTop="1" x14ac:dyDescent="0.35">
      <c r="D126" s="187"/>
      <c r="E126" s="188" t="str">
        <f>+B128</f>
        <v>PARTNER 6</v>
      </c>
      <c r="F126" s="187"/>
      <c r="G126" s="187"/>
      <c r="H126" s="187"/>
      <c r="I126" s="187"/>
      <c r="J126" s="187"/>
      <c r="K126" s="187"/>
      <c r="L126" s="187"/>
      <c r="M126" s="85"/>
      <c r="N126" s="73"/>
      <c r="O126" s="311" t="s">
        <v>221</v>
      </c>
      <c r="P126" s="311">
        <f>$AB$9</f>
        <v>0</v>
      </c>
      <c r="Q126" s="118"/>
      <c r="R126" s="118"/>
      <c r="S126" s="118"/>
      <c r="T126" s="118"/>
      <c r="U126" s="118"/>
      <c r="V126" s="118"/>
      <c r="W126" s="118"/>
      <c r="X126" s="75"/>
      <c r="Y126" s="73"/>
      <c r="Z126" s="139"/>
      <c r="AA126" s="122"/>
      <c r="AB126" s="309" t="str">
        <f>+B128</f>
        <v>PARTNER 6</v>
      </c>
      <c r="AC126" s="122"/>
      <c r="AD126" s="122"/>
      <c r="AE126" s="122"/>
      <c r="AF126" s="318" t="str">
        <f>IF(AG124=$AH$7,$AH$9,"")</f>
        <v/>
      </c>
      <c r="AG126" s="216" t="str">
        <f>IFERROR(ROUNDUP(IF(AG124=$AH$7,(AG123-AB123*AG115),""),2),"")</f>
        <v/>
      </c>
      <c r="AH126" s="122"/>
      <c r="AI126" s="122"/>
      <c r="AJ126" s="122"/>
      <c r="AK126" s="122"/>
      <c r="AL126" s="122"/>
      <c r="AM126" s="122"/>
      <c r="AN126" s="122"/>
      <c r="AO126" s="122"/>
      <c r="AP126" s="123"/>
      <c r="AQ126" s="124"/>
      <c r="AR126" s="126"/>
      <c r="AS126" s="308" t="str">
        <f>+B128</f>
        <v>PARTNER 6</v>
      </c>
      <c r="AT126" s="126"/>
      <c r="AU126" s="126"/>
      <c r="AV126" s="126"/>
      <c r="AW126" s="126"/>
      <c r="AX126" s="126"/>
      <c r="AY126" s="126"/>
      <c r="AZ126" s="126"/>
      <c r="BA126" s="126"/>
      <c r="BB126" s="127"/>
      <c r="BC126" s="135"/>
      <c r="BD126" s="130"/>
      <c r="BE126" s="307">
        <f>$AB$9</f>
        <v>0</v>
      </c>
      <c r="BF126" s="130"/>
      <c r="BG126" s="130"/>
      <c r="BH126" s="130"/>
      <c r="BI126" s="130"/>
      <c r="BJ126" s="130"/>
      <c r="BK126" s="130"/>
      <c r="BL126" s="130"/>
      <c r="BM126" s="130"/>
      <c r="BN126" s="130"/>
      <c r="BO126" s="137"/>
      <c r="BP126" s="133"/>
      <c r="BQ126" s="547" t="str">
        <f>+B128</f>
        <v>PARTNER 6</v>
      </c>
      <c r="BR126" s="133"/>
      <c r="BS126" s="133"/>
      <c r="BT126" s="133"/>
      <c r="BU126" s="133"/>
      <c r="BV126" s="133"/>
      <c r="BW126" s="133"/>
      <c r="BX126" s="133"/>
      <c r="BY126" s="134"/>
      <c r="BZ126" s="119"/>
      <c r="CA126" s="119"/>
      <c r="CB126" s="119"/>
    </row>
    <row r="127" spans="2:80" ht="26.25" thickBot="1" x14ac:dyDescent="0.4">
      <c r="D127" s="187"/>
      <c r="E127" s="187"/>
      <c r="F127" s="187"/>
      <c r="G127" s="187"/>
      <c r="H127" s="187"/>
      <c r="I127" s="187"/>
      <c r="J127" s="313" t="str">
        <f>IF($J$50=$AH$3,'2. IZJAVA'!W50,"")</f>
        <v/>
      </c>
      <c r="K127" s="187"/>
      <c r="L127" s="187"/>
      <c r="M127" s="85"/>
      <c r="N127" s="73"/>
      <c r="O127" s="118"/>
      <c r="P127" s="118"/>
      <c r="Q127" s="118"/>
      <c r="R127" s="118"/>
      <c r="S127" s="118"/>
      <c r="T127" s="118"/>
      <c r="U127" s="118"/>
      <c r="V127" s="118"/>
      <c r="W127" s="118"/>
      <c r="X127" s="118"/>
      <c r="Y127" s="73"/>
      <c r="Z127" s="139"/>
      <c r="AA127" s="122"/>
      <c r="AB127" s="122"/>
      <c r="AC127" s="122"/>
      <c r="AD127" s="122"/>
      <c r="AE127" s="122"/>
      <c r="AF127" s="122"/>
      <c r="AG127" s="325" t="str">
        <f>IFERROR(J127,"")</f>
        <v/>
      </c>
      <c r="AH127" s="122"/>
      <c r="AI127" s="122"/>
      <c r="AJ127" s="122"/>
      <c r="AK127" s="122"/>
      <c r="AL127" s="122"/>
      <c r="AM127" s="122"/>
      <c r="AN127" s="122"/>
      <c r="AO127" s="122"/>
      <c r="AP127" s="123"/>
      <c r="AQ127" s="124"/>
      <c r="AR127" s="126"/>
      <c r="AS127" s="126"/>
      <c r="AT127" s="126"/>
      <c r="AU127" s="126"/>
      <c r="AV127" s="126"/>
      <c r="AW127" s="126"/>
      <c r="AX127" s="126"/>
      <c r="AY127" s="126"/>
      <c r="AZ127" s="126"/>
      <c r="BA127" s="126"/>
      <c r="BB127" s="127"/>
      <c r="BC127" s="135"/>
      <c r="BD127" s="130"/>
      <c r="BE127" s="130"/>
      <c r="BF127" s="130"/>
      <c r="BG127" s="130"/>
      <c r="BH127" s="130"/>
      <c r="BI127" s="130"/>
      <c r="BJ127" s="130"/>
      <c r="BK127" s="130"/>
      <c r="BL127" s="130"/>
      <c r="BM127" s="130"/>
      <c r="BN127" s="130"/>
      <c r="BO127" s="137"/>
      <c r="BP127" s="133"/>
      <c r="BQ127" s="133"/>
      <c r="BR127" s="133"/>
      <c r="BS127" s="133"/>
      <c r="BT127" s="133"/>
      <c r="BU127" s="133"/>
      <c r="BV127" s="133"/>
      <c r="BW127" s="133"/>
      <c r="BX127" s="133"/>
      <c r="BY127" s="134"/>
      <c r="BZ127" s="119"/>
      <c r="CA127" s="119"/>
      <c r="CB127" s="119"/>
    </row>
    <row r="128" spans="2:80" ht="45" customHeight="1" x14ac:dyDescent="0.2">
      <c r="B128" s="1103" t="str">
        <f>IF(COUNTIF('2. IZJAVA'!E50,"?*"),'2. IZJAVA'!E50,"PARTNER 6")</f>
        <v>PARTNER 6</v>
      </c>
      <c r="D128" s="55" t="s">
        <v>31</v>
      </c>
      <c r="E128" s="570" t="str">
        <f>$AE$3</f>
        <v>Stroški osebja</v>
      </c>
      <c r="F128" s="570" t="str">
        <f>$AE$4</f>
        <v>Stroški zunanjih izvajalcev</v>
      </c>
      <c r="G128" s="570" t="str">
        <f>$AE$5</f>
        <v>Oprema</v>
      </c>
      <c r="H128" s="570" t="str">
        <f>$AE$6</f>
        <v>Gradnja in nakup nepr.</v>
      </c>
      <c r="I128" s="570" t="str">
        <f>$AE$7</f>
        <v>Nepos. admin. str.</v>
      </c>
      <c r="J128" s="570" t="s">
        <v>389</v>
      </c>
      <c r="K128" s="570" t="str">
        <f>$AE$9</f>
        <v/>
      </c>
      <c r="L128" s="570" t="s">
        <v>113</v>
      </c>
      <c r="M128" s="85"/>
      <c r="N128" s="73"/>
      <c r="O128" s="55" t="s">
        <v>31</v>
      </c>
      <c r="P128" s="570" t="str">
        <f>$AE$3</f>
        <v>Stroški osebja</v>
      </c>
      <c r="Q128" s="570" t="str">
        <f>$AE$4</f>
        <v>Stroški zunanjih izvajalcev</v>
      </c>
      <c r="R128" s="570" t="str">
        <f>$AE$5</f>
        <v>Oprema</v>
      </c>
      <c r="S128" s="570" t="str">
        <f>$AE$6</f>
        <v>Gradnja in nakup nepr.</v>
      </c>
      <c r="T128" s="570" t="str">
        <f>$AE$7</f>
        <v>Nepos. admin. str.</v>
      </c>
      <c r="U128" s="570" t="s">
        <v>389</v>
      </c>
      <c r="V128" s="570" t="str">
        <f>$AE$9</f>
        <v/>
      </c>
      <c r="W128" s="570" t="s">
        <v>113</v>
      </c>
      <c r="X128" s="118"/>
      <c r="Y128" s="73"/>
      <c r="Z128" s="139"/>
      <c r="AA128" s="151" t="s">
        <v>31</v>
      </c>
      <c r="AB128" s="152" t="str">
        <f>$AE$3</f>
        <v>Stroški osebja</v>
      </c>
      <c r="AC128" s="152" t="str">
        <f>$AE$4</f>
        <v>Stroški zunanjih izvajalcev</v>
      </c>
      <c r="AD128" s="152" t="str">
        <f>$AE$5</f>
        <v>Oprema</v>
      </c>
      <c r="AE128" s="152" t="str">
        <f>$AE$6</f>
        <v>Gradnja in nakup nepr.</v>
      </c>
      <c r="AF128" s="152" t="str">
        <f>$AE$7</f>
        <v>Nepos. admin. str.</v>
      </c>
      <c r="AG128" s="152" t="s">
        <v>389</v>
      </c>
      <c r="AH128" s="152" t="str">
        <f>$AE$9</f>
        <v/>
      </c>
      <c r="AI128" s="152" t="s">
        <v>172</v>
      </c>
      <c r="AJ128" s="152" t="s">
        <v>173</v>
      </c>
      <c r="AK128" s="1053" t="s">
        <v>388</v>
      </c>
      <c r="AL128" s="152" t="s">
        <v>157</v>
      </c>
      <c r="AM128" s="57"/>
      <c r="AN128" s="57"/>
      <c r="AO128" s="57"/>
      <c r="AP128" s="123"/>
      <c r="AQ128" s="124"/>
      <c r="AR128" s="55" t="s">
        <v>31</v>
      </c>
      <c r="AS128" s="570" t="str">
        <f>$AE$3</f>
        <v>Stroški osebja</v>
      </c>
      <c r="AT128" s="570" t="str">
        <f>$AE$4</f>
        <v>Stroški zunanjih izvajalcev</v>
      </c>
      <c r="AU128" s="570" t="str">
        <f>$AE$5</f>
        <v>Oprema</v>
      </c>
      <c r="AV128" s="570" t="str">
        <f>$AE$6</f>
        <v>Gradnja in nakup nepr.</v>
      </c>
      <c r="AW128" s="570" t="str">
        <f>$AE$7</f>
        <v>Nepos. admin. str.</v>
      </c>
      <c r="AX128" s="570" t="s">
        <v>389</v>
      </c>
      <c r="AY128" s="570" t="str">
        <f>$AE$9</f>
        <v/>
      </c>
      <c r="AZ128" s="570" t="s">
        <v>113</v>
      </c>
      <c r="BA128" s="1050" t="s">
        <v>388</v>
      </c>
      <c r="BB128" s="156" t="s">
        <v>157</v>
      </c>
      <c r="BC128" s="135"/>
      <c r="BD128" s="55" t="s">
        <v>31</v>
      </c>
      <c r="BE128" s="570" t="str">
        <f>$AE$3</f>
        <v>Stroški osebja</v>
      </c>
      <c r="BF128" s="570" t="str">
        <f>$AE$4</f>
        <v>Stroški zunanjih izvajalcev</v>
      </c>
      <c r="BG128" s="570" t="str">
        <f>$AE$5</f>
        <v>Oprema</v>
      </c>
      <c r="BH128" s="570" t="str">
        <f>$AE$6</f>
        <v>Gradnja in nakup nepr.</v>
      </c>
      <c r="BI128" s="570" t="str">
        <f>$AE$7</f>
        <v>Nepos. admin. str.</v>
      </c>
      <c r="BJ128" s="570" t="s">
        <v>389</v>
      </c>
      <c r="BK128" s="570" t="str">
        <f>$AE$9</f>
        <v/>
      </c>
      <c r="BL128" s="570" t="s">
        <v>172</v>
      </c>
      <c r="BM128" s="570" t="s">
        <v>173</v>
      </c>
      <c r="BN128" s="189"/>
      <c r="BO128" s="137"/>
      <c r="BP128" s="55" t="s">
        <v>31</v>
      </c>
      <c r="BQ128" s="570" t="str">
        <f>$AE$3</f>
        <v>Stroški osebja</v>
      </c>
      <c r="BR128" s="570" t="str">
        <f>$AE$4</f>
        <v>Stroški zunanjih izvajalcev</v>
      </c>
      <c r="BS128" s="570" t="str">
        <f>$AE$5</f>
        <v>Oprema</v>
      </c>
      <c r="BT128" s="570" t="str">
        <f>$AE$6</f>
        <v>Gradnja in nakup nepr.</v>
      </c>
      <c r="BU128" s="570" t="str">
        <f>$AE$7</f>
        <v>Nepos. admin. str.</v>
      </c>
      <c r="BV128" s="570" t="s">
        <v>389</v>
      </c>
      <c r="BW128" s="570" t="str">
        <f>$AE$9</f>
        <v/>
      </c>
      <c r="BX128" s="570" t="s">
        <v>113</v>
      </c>
      <c r="BY128" s="134"/>
      <c r="BZ128" s="119"/>
      <c r="CA128" s="119"/>
      <c r="CB128" s="119"/>
    </row>
    <row r="129" spans="2:80" ht="15" customHeight="1" x14ac:dyDescent="0.2">
      <c r="B129" s="1104"/>
      <c r="D129" s="66" t="s">
        <v>98</v>
      </c>
      <c r="E129" s="114">
        <f>'3. FN PO PARTNERJIH '!D150</f>
        <v>0</v>
      </c>
      <c r="F129" s="114">
        <f>'3. FN PO PARTNERJIH '!E150</f>
        <v>0</v>
      </c>
      <c r="G129" s="114">
        <f>'3. FN PO PARTNERJIH '!F150</f>
        <v>0</v>
      </c>
      <c r="H129" s="114">
        <f>'3. FN PO PARTNERJIH '!G150</f>
        <v>0</v>
      </c>
      <c r="I129" s="114">
        <f>'3. FN PO PARTNERJIH '!H150</f>
        <v>0</v>
      </c>
      <c r="J129" s="114">
        <f>'3. FN PO PARTNERJIH '!I150</f>
        <v>0</v>
      </c>
      <c r="K129" s="114">
        <f>'3. FN PO PARTNERJIH '!J150</f>
        <v>0</v>
      </c>
      <c r="L129" s="62">
        <f>SUM(E129:K129)</f>
        <v>0</v>
      </c>
      <c r="M129" s="85"/>
      <c r="N129" s="73"/>
      <c r="O129" s="66" t="s">
        <v>98</v>
      </c>
      <c r="P129" s="114">
        <f>'8a. Pretekli potrjeni izdatki'!E108</f>
        <v>0</v>
      </c>
      <c r="Q129" s="114">
        <f>'8a. Pretekli potrjeni izdatki'!F108</f>
        <v>0</v>
      </c>
      <c r="R129" s="114">
        <f>'8a. Pretekli potrjeni izdatki'!G108</f>
        <v>0</v>
      </c>
      <c r="S129" s="114">
        <f>'8a. Pretekli potrjeni izdatki'!H108</f>
        <v>0</v>
      </c>
      <c r="T129" s="114">
        <f>'8a. Pretekli potrjeni izdatki'!I108</f>
        <v>0</v>
      </c>
      <c r="U129" s="114">
        <f>'8a. Pretekli potrjeni izdatki'!J108</f>
        <v>0</v>
      </c>
      <c r="V129" s="114">
        <f>'8a. Pretekli potrjeni izdatki'!K108</f>
        <v>0</v>
      </c>
      <c r="W129" s="62">
        <f t="shared" ref="W129:W134" si="236">SUM(P129:V129)</f>
        <v>0</v>
      </c>
      <c r="X129" s="118"/>
      <c r="Y129" s="73"/>
      <c r="Z129" s="139" t="str">
        <f>IF(COUNTIF('2. IZJAVA'!$P$50,"?*"),'2. IZJAVA'!$P$50,"")</f>
        <v/>
      </c>
      <c r="AA129" s="169" t="s">
        <v>98</v>
      </c>
      <c r="AB129" s="170">
        <f>SUMIFS('6. Seznam dokazil'!P:P,'6. Seznam dokazil'!C:C,AB126,'6. Seznam dokazil'!D:D,$AB$55,'6. Seznam dokazil'!E:E,AA129)</f>
        <v>0</v>
      </c>
      <c r="AC129" s="170">
        <f>SUMIFS('6. Seznam dokazil'!P:P,'6. Seznam dokazil'!C:C,'6a. Seznam dokazil '!AB126,'6. Seznam dokazil'!D:D,'6a. Seznam dokazil '!$AC$55,'6. Seznam dokazil'!E:E,'6a. Seznam dokazil '!AA129)</f>
        <v>0</v>
      </c>
      <c r="AD129" s="170">
        <f>SUMIFS('6. Seznam dokazil'!P:P,'6. Seznam dokazil'!C:C,'6a. Seznam dokazil '!AB126,'6. Seznam dokazil'!D:D,'6a. Seznam dokazil '!$AD$55,'6. Seznam dokazil'!E:E,'6a. Seznam dokazil '!AA129)</f>
        <v>0</v>
      </c>
      <c r="AE129" s="170">
        <f>SUMIFS('6. Seznam dokazil'!P:P,'6. Seznam dokazil'!C:C,'6a. Seznam dokazil '!AB126,'6. Seznam dokazil'!D:D,'6a. Seznam dokazil '!$AE$55,'6. Seznam dokazil'!E:E,'6a. Seznam dokazil '!AA129)</f>
        <v>0</v>
      </c>
      <c r="AF129" s="170">
        <f>SUMIFS('6. Seznam dokazil'!P:P,'6. Seznam dokazil'!C:C,'6a. Seznam dokazil '!AB126,'6. Seznam dokazil'!D:D,'6a. Seznam dokazil '!$AF$55,'6. Seznam dokazil'!E:E,'6a. Seznam dokazil '!AA129)</f>
        <v>0</v>
      </c>
      <c r="AG129" s="170">
        <f>IF($J$50=$AH$3,AL129,SUMIFS('6. Seznam dokazil'!P:P,'6. Seznam dokazil'!C:C,'6a. Seznam dokazil '!AB126,'6. Seznam dokazil'!D:D,'6a. Seznam dokazil '!$AG$55,'6. Seznam dokazil'!E:E,'6a. Seznam dokazil '!AA129))</f>
        <v>0</v>
      </c>
      <c r="AH129" s="170">
        <f>SUMIFS('6. Seznam dokazil'!P:P,'6. Seznam dokazil'!C:C,'6a. Seznam dokazil '!AB126,'6. Seznam dokazil'!D:D,'6a. Seznam dokazil '!$AH$55,'6. Seznam dokazil'!E:E,'6a. Seznam dokazil '!AA129)</f>
        <v>0</v>
      </c>
      <c r="AI129" s="171">
        <f t="shared" ref="AI129:AI134" si="237">+AB129+AC129+AD129+AE129+AF129+AG129+AH129</f>
        <v>0</v>
      </c>
      <c r="AJ129" s="171">
        <f t="shared" ref="AJ129:AJ134" si="238">+AG129+AF129+AE129+AD129+AC129+AB129</f>
        <v>0</v>
      </c>
      <c r="AK129" s="1054"/>
      <c r="AL129" s="170">
        <f>IFERROR((J129/J135)*AK135,0)</f>
        <v>0</v>
      </c>
      <c r="AM129" s="65"/>
      <c r="AN129" s="65"/>
      <c r="AO129" s="65"/>
      <c r="AP129" s="123"/>
      <c r="AQ129" s="124"/>
      <c r="AR129" s="66" t="s">
        <v>98</v>
      </c>
      <c r="AS129" s="114">
        <f>SUMIFS('6. Seznam dokazil'!O:O,'6. Seznam dokazil'!C:C,$AS$126,'6. Seznam dokazil'!D:D,$AS$55,'6. Seznam dokazil'!E:E,AR129)</f>
        <v>0</v>
      </c>
      <c r="AT129" s="114">
        <f>SUMIFS('6. Seznam dokazil'!O:O,'6. Seznam dokazil'!C:C,$AS$126,'6. Seznam dokazil'!D:D,$AT$55,'6. Seznam dokazil'!E:E,AR129)</f>
        <v>0</v>
      </c>
      <c r="AU129" s="114">
        <f>SUMIFS('6. Seznam dokazil'!O:O,'6. Seznam dokazil'!C:C,$AS$126,'6. Seznam dokazil'!D:D,$AU$55,'6. Seznam dokazil'!E:E,AR129)</f>
        <v>0</v>
      </c>
      <c r="AV129" s="114">
        <f>SUMIFS('6. Seznam dokazil'!O:O,'6. Seznam dokazil'!C:C,$AS$126,'6. Seznam dokazil'!D:D,$AV$55,'6. Seznam dokazil'!E:E,AR129)</f>
        <v>0</v>
      </c>
      <c r="AW129" s="114">
        <f>SUMIFS('6. Seznam dokazil'!O:O,'6. Seznam dokazil'!C:C,$AS$126,'6. Seznam dokazil'!D:D,$AW$55,'6. Seznam dokazil'!E:E,AR129)</f>
        <v>0</v>
      </c>
      <c r="AX129" s="114">
        <f>IF($J$50=$AH$3,BB129,SUMIFS('6. Seznam dokazil'!O:O,'6. Seznam dokazil'!C:C,$AS$126,'6. Seznam dokazil'!D:D,$AX$55,'6. Seznam dokazil'!E:E,AR129))</f>
        <v>0</v>
      </c>
      <c r="AY129" s="114">
        <f>SUMIFS('6. Seznam dokazil'!O:O,'6. Seznam dokazil'!C:C,$AS$126,'6. Seznam dokazil'!D:D,$AY$55,'6. Seznam dokazil'!E:E,AR129)</f>
        <v>0</v>
      </c>
      <c r="AZ129" s="62">
        <f t="shared" ref="AZ129:AZ134" si="239">SUM(AS129:AY129)</f>
        <v>0</v>
      </c>
      <c r="BA129" s="1051"/>
      <c r="BB129" s="173">
        <f>IFERROR((J129/J135)*BA135,0)</f>
        <v>0</v>
      </c>
      <c r="BC129" s="135"/>
      <c r="BD129" s="66" t="s">
        <v>98</v>
      </c>
      <c r="BE129" s="114">
        <f t="shared" ref="BE129:BK134" si="240">P129+AB129</f>
        <v>0</v>
      </c>
      <c r="BF129" s="114">
        <f t="shared" si="240"/>
        <v>0</v>
      </c>
      <c r="BG129" s="114">
        <f t="shared" si="240"/>
        <v>0</v>
      </c>
      <c r="BH129" s="114">
        <f t="shared" si="240"/>
        <v>0</v>
      </c>
      <c r="BI129" s="114">
        <f t="shared" si="240"/>
        <v>0</v>
      </c>
      <c r="BJ129" s="114">
        <f t="shared" si="240"/>
        <v>0</v>
      </c>
      <c r="BK129" s="114">
        <f t="shared" si="240"/>
        <v>0</v>
      </c>
      <c r="BL129" s="62">
        <f t="shared" ref="BL129:BL134" si="241">+BE129+BF129+BG129+BH129+BI129+BJ129+BK129</f>
        <v>0</v>
      </c>
      <c r="BM129" s="62">
        <f t="shared" ref="BM129:BM134" si="242">+BJ129+BI129+BH129+BG129+BF129+BE129</f>
        <v>0</v>
      </c>
      <c r="BN129" s="80"/>
      <c r="BO129" s="137"/>
      <c r="BP129" s="66" t="s">
        <v>98</v>
      </c>
      <c r="BQ129" s="114">
        <f t="shared" ref="BQ129:BW134" si="243">E129-BE129</f>
        <v>0</v>
      </c>
      <c r="BR129" s="114">
        <f t="shared" si="243"/>
        <v>0</v>
      </c>
      <c r="BS129" s="114">
        <f t="shared" si="243"/>
        <v>0</v>
      </c>
      <c r="BT129" s="114">
        <f t="shared" si="243"/>
        <v>0</v>
      </c>
      <c r="BU129" s="114">
        <f t="shared" si="243"/>
        <v>0</v>
      </c>
      <c r="BV129" s="114">
        <f t="shared" si="243"/>
        <v>0</v>
      </c>
      <c r="BW129" s="114">
        <f t="shared" si="243"/>
        <v>0</v>
      </c>
      <c r="BX129" s="62">
        <f t="shared" ref="BX129:BX134" si="244">SUM(BQ129:BW129)</f>
        <v>0</v>
      </c>
      <c r="BY129" s="134"/>
      <c r="BZ129" s="119"/>
      <c r="CA129" s="119"/>
      <c r="CB129" s="119"/>
    </row>
    <row r="130" spans="2:80" ht="15" x14ac:dyDescent="0.2">
      <c r="B130" s="1104"/>
      <c r="D130" s="66" t="s">
        <v>99</v>
      </c>
      <c r="E130" s="114">
        <f>'3. FN PO PARTNERJIH '!D151</f>
        <v>0</v>
      </c>
      <c r="F130" s="114">
        <f>'3. FN PO PARTNERJIH '!E151</f>
        <v>0</v>
      </c>
      <c r="G130" s="114">
        <f>'3. FN PO PARTNERJIH '!F151</f>
        <v>0</v>
      </c>
      <c r="H130" s="114">
        <f>'3. FN PO PARTNERJIH '!G151</f>
        <v>0</v>
      </c>
      <c r="I130" s="114">
        <f>'3. FN PO PARTNERJIH '!H151</f>
        <v>0</v>
      </c>
      <c r="J130" s="114">
        <f>'3. FN PO PARTNERJIH '!I151</f>
        <v>0</v>
      </c>
      <c r="K130" s="114">
        <f>'3. FN PO PARTNERJIH '!J151</f>
        <v>0</v>
      </c>
      <c r="L130" s="62">
        <f t="shared" ref="L130:L134" si="245">SUM(E130:K130)</f>
        <v>0</v>
      </c>
      <c r="M130" s="85"/>
      <c r="N130" s="73"/>
      <c r="O130" s="66" t="s">
        <v>99</v>
      </c>
      <c r="P130" s="114">
        <f>'8a. Pretekli potrjeni izdatki'!E109</f>
        <v>0</v>
      </c>
      <c r="Q130" s="114">
        <f>'8a. Pretekli potrjeni izdatki'!F109</f>
        <v>0</v>
      </c>
      <c r="R130" s="114">
        <f>'8a. Pretekli potrjeni izdatki'!G109</f>
        <v>0</v>
      </c>
      <c r="S130" s="114">
        <f>'8a. Pretekli potrjeni izdatki'!H109</f>
        <v>0</v>
      </c>
      <c r="T130" s="114">
        <f>'8a. Pretekli potrjeni izdatki'!I109</f>
        <v>0</v>
      </c>
      <c r="U130" s="114">
        <f>'8a. Pretekli potrjeni izdatki'!J109</f>
        <v>0</v>
      </c>
      <c r="V130" s="114">
        <f>'8a. Pretekli potrjeni izdatki'!K109</f>
        <v>0</v>
      </c>
      <c r="W130" s="62">
        <f t="shared" si="236"/>
        <v>0</v>
      </c>
      <c r="X130" s="118"/>
      <c r="Y130" s="73"/>
      <c r="Z130" s="139" t="str">
        <f>IF(COUNTIF('2. IZJAVA'!$P$50,"?*"),'2. IZJAVA'!$P$50,"")</f>
        <v/>
      </c>
      <c r="AA130" s="169" t="s">
        <v>99</v>
      </c>
      <c r="AB130" s="170">
        <f>SUMIFS('6. Seznam dokazil'!P:P,'6. Seznam dokazil'!C:C,AB126,'6. Seznam dokazil'!D:D,$AB$55,'6. Seznam dokazil'!E:E,AA130)</f>
        <v>0</v>
      </c>
      <c r="AC130" s="170">
        <f>SUMIFS('6. Seznam dokazil'!P:P,'6. Seznam dokazil'!C:C,'6a. Seznam dokazil '!AB126,'6. Seznam dokazil'!D:D,'6a. Seznam dokazil '!$AC$55,'6. Seznam dokazil'!E:E,'6a. Seznam dokazil '!AA130)</f>
        <v>0</v>
      </c>
      <c r="AD130" s="170">
        <f>SUMIFS('6. Seznam dokazil'!P:P,'6. Seznam dokazil'!C:C,'6a. Seznam dokazil '!AB126,'6. Seznam dokazil'!D:D,'6a. Seznam dokazil '!$AD$55,'6. Seznam dokazil'!E:E,'6a. Seznam dokazil '!AA130)</f>
        <v>0</v>
      </c>
      <c r="AE130" s="170">
        <f>SUMIFS('6. Seznam dokazil'!P:P,'6. Seznam dokazil'!C:C,'6a. Seznam dokazil '!AB126,'6. Seznam dokazil'!D:D,'6a. Seznam dokazil '!$AE$55,'6. Seznam dokazil'!E:E,'6a. Seznam dokazil '!AA130)</f>
        <v>0</v>
      </c>
      <c r="AF130" s="170">
        <f>SUMIFS('6. Seznam dokazil'!P:P,'6. Seznam dokazil'!C:C,'6a. Seznam dokazil '!AB126,'6. Seznam dokazil'!D:D,'6a. Seznam dokazil '!$AF$55,'6. Seznam dokazil'!E:E,'6a. Seznam dokazil '!AA130)</f>
        <v>0</v>
      </c>
      <c r="AG130" s="170">
        <f>IF($J$50=$AH$3,AL130,SUMIFS('6. Seznam dokazil'!P:P,'6. Seznam dokazil'!C:C,'6a. Seznam dokazil '!AB126,'6. Seznam dokazil'!D:D,'6a. Seznam dokazil '!$AG$55,'6. Seznam dokazil'!E:E,'6a. Seznam dokazil '!AA130))</f>
        <v>0</v>
      </c>
      <c r="AH130" s="170">
        <f>SUMIFS('6. Seznam dokazil'!P:P,'6. Seznam dokazil'!C:C,'6a. Seznam dokazil '!AB126,'6. Seznam dokazil'!D:D,'6a. Seznam dokazil '!$AH$55,'6. Seznam dokazil'!E:E,'6a. Seznam dokazil '!AA130)</f>
        <v>0</v>
      </c>
      <c r="AI130" s="171">
        <f t="shared" si="237"/>
        <v>0</v>
      </c>
      <c r="AJ130" s="171">
        <f t="shared" si="238"/>
        <v>0</v>
      </c>
      <c r="AK130" s="1054"/>
      <c r="AL130" s="170">
        <f>IFERROR((J130/J135)*AK135,0)</f>
        <v>0</v>
      </c>
      <c r="AM130" s="65"/>
      <c r="AN130" s="65"/>
      <c r="AO130" s="65"/>
      <c r="AP130" s="123"/>
      <c r="AQ130" s="124"/>
      <c r="AR130" s="66" t="s">
        <v>99</v>
      </c>
      <c r="AS130" s="114">
        <f>SUMIFS('6. Seznam dokazil'!O:O,'6. Seznam dokazil'!C:C,$AS$126,'6. Seznam dokazil'!D:D,$AS$55,'6. Seznam dokazil'!E:E,AR130)</f>
        <v>0</v>
      </c>
      <c r="AT130" s="114">
        <f>SUMIFS('6. Seznam dokazil'!O:O,'6. Seznam dokazil'!C:C,$AS$126,'6. Seznam dokazil'!D:D,$AT$55,'6. Seznam dokazil'!E:E,AR130)</f>
        <v>0</v>
      </c>
      <c r="AU130" s="114">
        <f>SUMIFS('6. Seznam dokazil'!O:O,'6. Seznam dokazil'!C:C,$AS$126,'6. Seznam dokazil'!D:D,$AU$55,'6. Seznam dokazil'!E:E,AR130)</f>
        <v>0</v>
      </c>
      <c r="AV130" s="114">
        <f>SUMIFS('6. Seznam dokazil'!O:O,'6. Seznam dokazil'!C:C,$AS$126,'6. Seznam dokazil'!D:D,$AV$55,'6. Seznam dokazil'!E:E,AR130)</f>
        <v>0</v>
      </c>
      <c r="AW130" s="114">
        <f>SUMIFS('6. Seznam dokazil'!O:O,'6. Seznam dokazil'!C:C,$AS$126,'6. Seznam dokazil'!D:D,$AW$55,'6. Seznam dokazil'!E:E,AR130)</f>
        <v>0</v>
      </c>
      <c r="AX130" s="114">
        <f>IF($J$50=$AH$3,BB130,SUMIFS('6. Seznam dokazil'!O:O,'6. Seznam dokazil'!C:C,$AS$126,'6. Seznam dokazil'!D:D,$AX$55,'6. Seznam dokazil'!E:E,AR130))</f>
        <v>0</v>
      </c>
      <c r="AY130" s="114">
        <f>SUMIFS('6. Seznam dokazil'!O:O,'6. Seznam dokazil'!C:C,$AS$126,'6. Seznam dokazil'!D:D,$AY$55,'6. Seznam dokazil'!E:E,AR130)</f>
        <v>0</v>
      </c>
      <c r="AZ130" s="62">
        <f t="shared" si="239"/>
        <v>0</v>
      </c>
      <c r="BA130" s="1051"/>
      <c r="BB130" s="173">
        <f>IFERROR((J130/J135)*BA135,0)</f>
        <v>0</v>
      </c>
      <c r="BC130" s="135"/>
      <c r="BD130" s="66" t="s">
        <v>99</v>
      </c>
      <c r="BE130" s="114">
        <f t="shared" si="240"/>
        <v>0</v>
      </c>
      <c r="BF130" s="114">
        <f t="shared" si="240"/>
        <v>0</v>
      </c>
      <c r="BG130" s="114">
        <f t="shared" si="240"/>
        <v>0</v>
      </c>
      <c r="BH130" s="114">
        <f t="shared" si="240"/>
        <v>0</v>
      </c>
      <c r="BI130" s="114">
        <f t="shared" si="240"/>
        <v>0</v>
      </c>
      <c r="BJ130" s="114">
        <f t="shared" si="240"/>
        <v>0</v>
      </c>
      <c r="BK130" s="114">
        <f t="shared" si="240"/>
        <v>0</v>
      </c>
      <c r="BL130" s="62">
        <f t="shared" si="241"/>
        <v>0</v>
      </c>
      <c r="BM130" s="62">
        <f t="shared" si="242"/>
        <v>0</v>
      </c>
      <c r="BN130" s="80"/>
      <c r="BO130" s="137"/>
      <c r="BP130" s="66" t="s">
        <v>99</v>
      </c>
      <c r="BQ130" s="114">
        <f t="shared" si="243"/>
        <v>0</v>
      </c>
      <c r="BR130" s="114">
        <f t="shared" si="243"/>
        <v>0</v>
      </c>
      <c r="BS130" s="114">
        <f t="shared" si="243"/>
        <v>0</v>
      </c>
      <c r="BT130" s="114">
        <f t="shared" si="243"/>
        <v>0</v>
      </c>
      <c r="BU130" s="114">
        <f t="shared" si="243"/>
        <v>0</v>
      </c>
      <c r="BV130" s="114">
        <f t="shared" si="243"/>
        <v>0</v>
      </c>
      <c r="BW130" s="114">
        <f t="shared" si="243"/>
        <v>0</v>
      </c>
      <c r="BX130" s="62">
        <f t="shared" si="244"/>
        <v>0</v>
      </c>
      <c r="BY130" s="134"/>
      <c r="BZ130" s="119"/>
      <c r="CA130" s="119"/>
      <c r="CB130" s="119"/>
    </row>
    <row r="131" spans="2:80" ht="15" x14ac:dyDescent="0.2">
      <c r="B131" s="1104"/>
      <c r="D131" s="66" t="s">
        <v>77</v>
      </c>
      <c r="E131" s="114">
        <f>'3. FN PO PARTNERJIH '!D152</f>
        <v>0</v>
      </c>
      <c r="F131" s="114">
        <f>'3. FN PO PARTNERJIH '!E152</f>
        <v>0</v>
      </c>
      <c r="G131" s="114">
        <f>'3. FN PO PARTNERJIH '!F152</f>
        <v>0</v>
      </c>
      <c r="H131" s="114">
        <f>'3. FN PO PARTNERJIH '!G152</f>
        <v>0</v>
      </c>
      <c r="I131" s="114">
        <f>'3. FN PO PARTNERJIH '!H152</f>
        <v>0</v>
      </c>
      <c r="J131" s="114">
        <f>'3. FN PO PARTNERJIH '!I152</f>
        <v>0</v>
      </c>
      <c r="K131" s="114">
        <f>'3. FN PO PARTNERJIH '!J152</f>
        <v>0</v>
      </c>
      <c r="L131" s="62">
        <f t="shared" si="245"/>
        <v>0</v>
      </c>
      <c r="M131" s="85"/>
      <c r="N131" s="73"/>
      <c r="O131" s="66" t="s">
        <v>77</v>
      </c>
      <c r="P131" s="114">
        <f>'8a. Pretekli potrjeni izdatki'!E110</f>
        <v>0</v>
      </c>
      <c r="Q131" s="114">
        <f>'8a. Pretekli potrjeni izdatki'!F110</f>
        <v>0</v>
      </c>
      <c r="R131" s="114">
        <f>'8a. Pretekli potrjeni izdatki'!G110</f>
        <v>0</v>
      </c>
      <c r="S131" s="114">
        <f>'8a. Pretekli potrjeni izdatki'!H110</f>
        <v>0</v>
      </c>
      <c r="T131" s="114">
        <f>'8a. Pretekli potrjeni izdatki'!I110</f>
        <v>0</v>
      </c>
      <c r="U131" s="114">
        <f>'8a. Pretekli potrjeni izdatki'!J110</f>
        <v>0</v>
      </c>
      <c r="V131" s="114">
        <f>'8a. Pretekli potrjeni izdatki'!K110</f>
        <v>0</v>
      </c>
      <c r="W131" s="62">
        <f t="shared" si="236"/>
        <v>0</v>
      </c>
      <c r="X131" s="149"/>
      <c r="Y131" s="73"/>
      <c r="Z131" s="139" t="str">
        <f>IF(COUNTIF('2. IZJAVA'!$P$50,"?*"),'2. IZJAVA'!$P$50,"")</f>
        <v/>
      </c>
      <c r="AA131" s="169" t="s">
        <v>77</v>
      </c>
      <c r="AB131" s="170">
        <f>SUMIFS('6. Seznam dokazil'!P:P,'6. Seznam dokazil'!C:C,AB126,'6. Seznam dokazil'!D:D,$AB$55,'6. Seznam dokazil'!E:E,AA131)</f>
        <v>0</v>
      </c>
      <c r="AC131" s="170">
        <f>SUMIFS('6. Seznam dokazil'!P:P,'6. Seznam dokazil'!C:C,'6a. Seznam dokazil '!AB126,'6. Seznam dokazil'!D:D,'6a. Seznam dokazil '!$AC$55,'6. Seznam dokazil'!E:E,'6a. Seznam dokazil '!AA131)</f>
        <v>0</v>
      </c>
      <c r="AD131" s="170">
        <f>SUMIFS('6. Seznam dokazil'!P:P,'6. Seznam dokazil'!C:C,'6a. Seznam dokazil '!AB126,'6. Seznam dokazil'!D:D,'6a. Seznam dokazil '!$AD$55,'6. Seznam dokazil'!E:E,'6a. Seznam dokazil '!AA131)</f>
        <v>0</v>
      </c>
      <c r="AE131" s="170">
        <f>SUMIFS('6. Seznam dokazil'!P:P,'6. Seznam dokazil'!C:C,'6a. Seznam dokazil '!AB126,'6. Seznam dokazil'!D:D,'6a. Seznam dokazil '!$AE$55,'6. Seznam dokazil'!E:E,'6a. Seznam dokazil '!AA131)</f>
        <v>0</v>
      </c>
      <c r="AF131" s="170">
        <f>SUMIFS('6. Seznam dokazil'!P:P,'6. Seznam dokazil'!C:C,'6a. Seznam dokazil '!AB126,'6. Seznam dokazil'!D:D,'6a. Seznam dokazil '!$AF$55,'6. Seznam dokazil'!E:E,'6a. Seznam dokazil '!AA131)</f>
        <v>0</v>
      </c>
      <c r="AG131" s="170">
        <f>IF($J$50=$AH$3,AL131,SUMIFS('6. Seznam dokazil'!P:P,'6. Seznam dokazil'!C:C,'6a. Seznam dokazil '!AB126,'6. Seznam dokazil'!D:D,'6a. Seznam dokazil '!$AG$55,'6. Seznam dokazil'!E:E,'6a. Seznam dokazil '!AA131))</f>
        <v>0</v>
      </c>
      <c r="AH131" s="170">
        <f>SUMIFS('6. Seznam dokazil'!P:P,'6. Seznam dokazil'!C:C,'6a. Seznam dokazil '!AB126,'6. Seznam dokazil'!D:D,'6a. Seznam dokazil '!$AH$55,'6. Seznam dokazil'!E:E,'6a. Seznam dokazil '!AA131)</f>
        <v>0</v>
      </c>
      <c r="AI131" s="171">
        <f t="shared" si="237"/>
        <v>0</v>
      </c>
      <c r="AJ131" s="171">
        <f t="shared" si="238"/>
        <v>0</v>
      </c>
      <c r="AK131" s="1054"/>
      <c r="AL131" s="170">
        <f>IFERROR((J131/J135)*AK135,0)</f>
        <v>0</v>
      </c>
      <c r="AM131" s="65"/>
      <c r="AN131" s="65"/>
      <c r="AO131" s="65"/>
      <c r="AP131" s="123"/>
      <c r="AQ131" s="124"/>
      <c r="AR131" s="66" t="s">
        <v>77</v>
      </c>
      <c r="AS131" s="114">
        <f>SUMIFS('6. Seznam dokazil'!O:O,'6. Seznam dokazil'!C:C,$AS$126,'6. Seznam dokazil'!D:D,$AS$55,'6. Seznam dokazil'!E:E,AR131)</f>
        <v>0</v>
      </c>
      <c r="AT131" s="114">
        <f>SUMIFS('6. Seznam dokazil'!O:O,'6. Seznam dokazil'!C:C,$AS$126,'6. Seznam dokazil'!D:D,$AT$55,'6. Seznam dokazil'!E:E,AR131)</f>
        <v>0</v>
      </c>
      <c r="AU131" s="114">
        <f>SUMIFS('6. Seznam dokazil'!O:O,'6. Seznam dokazil'!C:C,$AS$126,'6. Seznam dokazil'!D:D,$AU$55,'6. Seznam dokazil'!E:E,AR131)</f>
        <v>0</v>
      </c>
      <c r="AV131" s="114">
        <f>SUMIFS('6. Seznam dokazil'!O:O,'6. Seznam dokazil'!C:C,$AS$126,'6. Seznam dokazil'!D:D,$AV$55,'6. Seznam dokazil'!E:E,AR131)</f>
        <v>0</v>
      </c>
      <c r="AW131" s="114">
        <f>SUMIFS('6. Seznam dokazil'!O:O,'6. Seznam dokazil'!C:C,$AS$126,'6. Seznam dokazil'!D:D,$AW$55,'6. Seznam dokazil'!E:E,AR131)</f>
        <v>0</v>
      </c>
      <c r="AX131" s="114">
        <f>IF($J$50=$AH$3,BB131,SUMIFS('6. Seznam dokazil'!O:O,'6. Seznam dokazil'!C:C,$AS$126,'6. Seznam dokazil'!D:D,$AX$55,'6. Seznam dokazil'!E:E,AR131))</f>
        <v>0</v>
      </c>
      <c r="AY131" s="114">
        <f>SUMIFS('6. Seznam dokazil'!O:O,'6. Seznam dokazil'!C:C,$AS$126,'6. Seznam dokazil'!D:D,$AY$55,'6. Seznam dokazil'!E:E,AR131)</f>
        <v>0</v>
      </c>
      <c r="AZ131" s="62">
        <f t="shared" si="239"/>
        <v>0</v>
      </c>
      <c r="BA131" s="1051"/>
      <c r="BB131" s="173">
        <f>IFERROR((J131/J135)*BA135,0)</f>
        <v>0</v>
      </c>
      <c r="BC131" s="135"/>
      <c r="BD131" s="66" t="s">
        <v>77</v>
      </c>
      <c r="BE131" s="114">
        <f t="shared" si="240"/>
        <v>0</v>
      </c>
      <c r="BF131" s="114">
        <f t="shared" si="240"/>
        <v>0</v>
      </c>
      <c r="BG131" s="114">
        <f t="shared" si="240"/>
        <v>0</v>
      </c>
      <c r="BH131" s="114">
        <f t="shared" si="240"/>
        <v>0</v>
      </c>
      <c r="BI131" s="114">
        <f t="shared" si="240"/>
        <v>0</v>
      </c>
      <c r="BJ131" s="114">
        <f t="shared" si="240"/>
        <v>0</v>
      </c>
      <c r="BK131" s="114">
        <f t="shared" si="240"/>
        <v>0</v>
      </c>
      <c r="BL131" s="62">
        <f t="shared" si="241"/>
        <v>0</v>
      </c>
      <c r="BM131" s="62">
        <f t="shared" si="242"/>
        <v>0</v>
      </c>
      <c r="BN131" s="80"/>
      <c r="BO131" s="137"/>
      <c r="BP131" s="66" t="s">
        <v>77</v>
      </c>
      <c r="BQ131" s="114">
        <f t="shared" si="243"/>
        <v>0</v>
      </c>
      <c r="BR131" s="114">
        <f t="shared" si="243"/>
        <v>0</v>
      </c>
      <c r="BS131" s="114">
        <f t="shared" si="243"/>
        <v>0</v>
      </c>
      <c r="BT131" s="114">
        <f t="shared" si="243"/>
        <v>0</v>
      </c>
      <c r="BU131" s="114">
        <f t="shared" si="243"/>
        <v>0</v>
      </c>
      <c r="BV131" s="114">
        <f t="shared" si="243"/>
        <v>0</v>
      </c>
      <c r="BW131" s="114">
        <f t="shared" si="243"/>
        <v>0</v>
      </c>
      <c r="BX131" s="62">
        <f t="shared" si="244"/>
        <v>0</v>
      </c>
      <c r="BY131" s="134"/>
      <c r="BZ131" s="119"/>
      <c r="CA131" s="119"/>
      <c r="CB131" s="119"/>
    </row>
    <row r="132" spans="2:80" ht="15" x14ac:dyDescent="0.2">
      <c r="B132" s="1104"/>
      <c r="D132" s="66" t="s">
        <v>78</v>
      </c>
      <c r="E132" s="114">
        <f>'3. FN PO PARTNERJIH '!D153</f>
        <v>0</v>
      </c>
      <c r="F132" s="114">
        <f>'3. FN PO PARTNERJIH '!E153</f>
        <v>0</v>
      </c>
      <c r="G132" s="114">
        <f>'3. FN PO PARTNERJIH '!F153</f>
        <v>0</v>
      </c>
      <c r="H132" s="114">
        <f>'3. FN PO PARTNERJIH '!G153</f>
        <v>0</v>
      </c>
      <c r="I132" s="114">
        <f>'3. FN PO PARTNERJIH '!H153</f>
        <v>0</v>
      </c>
      <c r="J132" s="114">
        <f>'3. FN PO PARTNERJIH '!I153</f>
        <v>0</v>
      </c>
      <c r="K132" s="114">
        <f>'3. FN PO PARTNERJIH '!J153</f>
        <v>0</v>
      </c>
      <c r="L132" s="62">
        <f t="shared" si="245"/>
        <v>0</v>
      </c>
      <c r="M132" s="85"/>
      <c r="N132" s="73"/>
      <c r="O132" s="66" t="s">
        <v>78</v>
      </c>
      <c r="P132" s="114">
        <f>'8a. Pretekli potrjeni izdatki'!E111</f>
        <v>0</v>
      </c>
      <c r="Q132" s="114">
        <f>'8a. Pretekli potrjeni izdatki'!F111</f>
        <v>0</v>
      </c>
      <c r="R132" s="114">
        <f>'8a. Pretekli potrjeni izdatki'!G111</f>
        <v>0</v>
      </c>
      <c r="S132" s="114">
        <f>'8a. Pretekli potrjeni izdatki'!H111</f>
        <v>0</v>
      </c>
      <c r="T132" s="114">
        <f>'8a. Pretekli potrjeni izdatki'!I111</f>
        <v>0</v>
      </c>
      <c r="U132" s="114">
        <f>'8a. Pretekli potrjeni izdatki'!J111</f>
        <v>0</v>
      </c>
      <c r="V132" s="114">
        <f>'8a. Pretekli potrjeni izdatki'!K111</f>
        <v>0</v>
      </c>
      <c r="W132" s="62">
        <f t="shared" si="236"/>
        <v>0</v>
      </c>
      <c r="X132" s="149"/>
      <c r="Y132" s="73"/>
      <c r="Z132" s="139" t="str">
        <f>IF(COUNTIF('2. IZJAVA'!$P$50,"?*"),'2. IZJAVA'!$P$50,"")</f>
        <v/>
      </c>
      <c r="AA132" s="169" t="s">
        <v>78</v>
      </c>
      <c r="AB132" s="170">
        <f>SUMIFS('6. Seznam dokazil'!P:P,'6. Seznam dokazil'!C:C,AB126,'6. Seznam dokazil'!D:D,$AB$55,'6. Seznam dokazil'!E:E,AA132)</f>
        <v>0</v>
      </c>
      <c r="AC132" s="170">
        <f>SUMIFS('6. Seznam dokazil'!P:P,'6. Seznam dokazil'!C:C,'6a. Seznam dokazil '!AB126,'6. Seznam dokazil'!D:D,'6a. Seznam dokazil '!$AC$55,'6. Seznam dokazil'!E:E,'6a. Seznam dokazil '!AA132)</f>
        <v>0</v>
      </c>
      <c r="AD132" s="170">
        <f>SUMIFS('6. Seznam dokazil'!P:P,'6. Seznam dokazil'!C:C,'6a. Seznam dokazil '!AB126,'6. Seznam dokazil'!D:D,'6a. Seznam dokazil '!$AD$55,'6. Seznam dokazil'!E:E,'6a. Seznam dokazil '!AA132)</f>
        <v>0</v>
      </c>
      <c r="AE132" s="170">
        <f>SUMIFS('6. Seznam dokazil'!P:P,'6. Seznam dokazil'!C:C,'6a. Seznam dokazil '!AB126,'6. Seznam dokazil'!D:D,'6a. Seznam dokazil '!$AE$55,'6. Seznam dokazil'!E:E,'6a. Seznam dokazil '!AA132)</f>
        <v>0</v>
      </c>
      <c r="AF132" s="170">
        <f>SUMIFS('6. Seznam dokazil'!P:P,'6. Seznam dokazil'!C:C,'6a. Seznam dokazil '!AB126,'6. Seznam dokazil'!D:D,'6a. Seznam dokazil '!$AF$55,'6. Seznam dokazil'!E:E,'6a. Seznam dokazil '!AA132)</f>
        <v>0</v>
      </c>
      <c r="AG132" s="170">
        <f>IF($J$50=$AH$3,AL132,SUMIFS('6. Seznam dokazil'!P:P,'6. Seznam dokazil'!C:C,'6a. Seznam dokazil '!AB126,'6. Seznam dokazil'!D:D,'6a. Seznam dokazil '!$AG$55,'6. Seznam dokazil'!E:E,'6a. Seznam dokazil '!AA132))</f>
        <v>0</v>
      </c>
      <c r="AH132" s="170">
        <f>SUMIFS('6. Seznam dokazil'!P:P,'6. Seznam dokazil'!C:C,'6a. Seznam dokazil '!AB126,'6. Seznam dokazil'!D:D,'6a. Seznam dokazil '!$AH$55,'6. Seznam dokazil'!E:E,'6a. Seznam dokazil '!AA132)</f>
        <v>0</v>
      </c>
      <c r="AI132" s="171">
        <f t="shared" si="237"/>
        <v>0</v>
      </c>
      <c r="AJ132" s="171">
        <f t="shared" si="238"/>
        <v>0</v>
      </c>
      <c r="AK132" s="1054"/>
      <c r="AL132" s="170">
        <f>IFERROR((J132/J135)*AK135,0)</f>
        <v>0</v>
      </c>
      <c r="AM132" s="65"/>
      <c r="AN132" s="65"/>
      <c r="AO132" s="65"/>
      <c r="AP132" s="123"/>
      <c r="AQ132" s="124"/>
      <c r="AR132" s="66" t="s">
        <v>78</v>
      </c>
      <c r="AS132" s="114">
        <f>SUMIFS('6. Seznam dokazil'!O:O,'6. Seznam dokazil'!C:C,$AS$126,'6. Seznam dokazil'!D:D,$AS$55,'6. Seznam dokazil'!E:E,AR132)</f>
        <v>0</v>
      </c>
      <c r="AT132" s="114">
        <f>SUMIFS('6. Seznam dokazil'!O:O,'6. Seznam dokazil'!C:C,$AS$126,'6. Seznam dokazil'!D:D,$AT$55,'6. Seznam dokazil'!E:E,AR132)</f>
        <v>0</v>
      </c>
      <c r="AU132" s="114">
        <f>SUMIFS('6. Seznam dokazil'!O:O,'6. Seznam dokazil'!C:C,$AS$126,'6. Seznam dokazil'!D:D,$AU$55,'6. Seznam dokazil'!E:E,AR132)</f>
        <v>0</v>
      </c>
      <c r="AV132" s="114">
        <f>SUMIFS('6. Seznam dokazil'!O:O,'6. Seznam dokazil'!C:C,$AS$126,'6. Seznam dokazil'!D:D,$AV$55,'6. Seznam dokazil'!E:E,AR132)</f>
        <v>0</v>
      </c>
      <c r="AW132" s="114">
        <f>SUMIFS('6. Seznam dokazil'!O:O,'6. Seznam dokazil'!C:C,$AS$126,'6. Seznam dokazil'!D:D,$AW$55,'6. Seznam dokazil'!E:E,AR132)</f>
        <v>0</v>
      </c>
      <c r="AX132" s="114">
        <f>IF($J$50=$AH$3,BB132,SUMIFS('6. Seznam dokazil'!O:O,'6. Seznam dokazil'!C:C,$AS$126,'6. Seznam dokazil'!D:D,$AX$55,'6. Seznam dokazil'!E:E,AR132))</f>
        <v>0</v>
      </c>
      <c r="AY132" s="114">
        <f>SUMIFS('6. Seznam dokazil'!O:O,'6. Seznam dokazil'!C:C,$AS$126,'6. Seznam dokazil'!D:D,$AY$55,'6. Seznam dokazil'!E:E,AR132)</f>
        <v>0</v>
      </c>
      <c r="AZ132" s="62">
        <f t="shared" si="239"/>
        <v>0</v>
      </c>
      <c r="BA132" s="1051"/>
      <c r="BB132" s="173">
        <f>IFERROR((J132/J135)*BA135,0)</f>
        <v>0</v>
      </c>
      <c r="BC132" s="135"/>
      <c r="BD132" s="66" t="s">
        <v>78</v>
      </c>
      <c r="BE132" s="114">
        <f t="shared" si="240"/>
        <v>0</v>
      </c>
      <c r="BF132" s="114">
        <f t="shared" si="240"/>
        <v>0</v>
      </c>
      <c r="BG132" s="114">
        <f t="shared" si="240"/>
        <v>0</v>
      </c>
      <c r="BH132" s="114">
        <f t="shared" si="240"/>
        <v>0</v>
      </c>
      <c r="BI132" s="114">
        <f t="shared" si="240"/>
        <v>0</v>
      </c>
      <c r="BJ132" s="114">
        <f t="shared" si="240"/>
        <v>0</v>
      </c>
      <c r="BK132" s="114">
        <f t="shared" si="240"/>
        <v>0</v>
      </c>
      <c r="BL132" s="62">
        <f t="shared" si="241"/>
        <v>0</v>
      </c>
      <c r="BM132" s="62">
        <f t="shared" si="242"/>
        <v>0</v>
      </c>
      <c r="BN132" s="80"/>
      <c r="BO132" s="137"/>
      <c r="BP132" s="66" t="s">
        <v>78</v>
      </c>
      <c r="BQ132" s="114">
        <f t="shared" si="243"/>
        <v>0</v>
      </c>
      <c r="BR132" s="114">
        <f t="shared" si="243"/>
        <v>0</v>
      </c>
      <c r="BS132" s="114">
        <f t="shared" si="243"/>
        <v>0</v>
      </c>
      <c r="BT132" s="114">
        <f t="shared" si="243"/>
        <v>0</v>
      </c>
      <c r="BU132" s="114">
        <f t="shared" si="243"/>
        <v>0</v>
      </c>
      <c r="BV132" s="114">
        <f t="shared" si="243"/>
        <v>0</v>
      </c>
      <c r="BW132" s="114">
        <f t="shared" si="243"/>
        <v>0</v>
      </c>
      <c r="BX132" s="62">
        <f t="shared" si="244"/>
        <v>0</v>
      </c>
      <c r="BY132" s="134"/>
      <c r="BZ132" s="119"/>
      <c r="CA132" s="119"/>
      <c r="CB132" s="119"/>
    </row>
    <row r="133" spans="2:80" ht="15" x14ac:dyDescent="0.2">
      <c r="B133" s="1104"/>
      <c r="D133" s="66" t="s">
        <v>79</v>
      </c>
      <c r="E133" s="114">
        <f>'3. FN PO PARTNERJIH '!D154</f>
        <v>0</v>
      </c>
      <c r="F133" s="114">
        <f>'3. FN PO PARTNERJIH '!E154</f>
        <v>0</v>
      </c>
      <c r="G133" s="114">
        <f>'3. FN PO PARTNERJIH '!F154</f>
        <v>0</v>
      </c>
      <c r="H133" s="114">
        <f>'3. FN PO PARTNERJIH '!G154</f>
        <v>0</v>
      </c>
      <c r="I133" s="114">
        <f>'3. FN PO PARTNERJIH '!H154</f>
        <v>0</v>
      </c>
      <c r="J133" s="114">
        <f>'3. FN PO PARTNERJIH '!I154</f>
        <v>0</v>
      </c>
      <c r="K133" s="114">
        <f>'3. FN PO PARTNERJIH '!J154</f>
        <v>0</v>
      </c>
      <c r="L133" s="62">
        <f t="shared" si="245"/>
        <v>0</v>
      </c>
      <c r="M133" s="85"/>
      <c r="N133" s="73"/>
      <c r="O133" s="66" t="s">
        <v>79</v>
      </c>
      <c r="P133" s="114">
        <f>'8a. Pretekli potrjeni izdatki'!E112</f>
        <v>0</v>
      </c>
      <c r="Q133" s="114">
        <f>'8a. Pretekli potrjeni izdatki'!F112</f>
        <v>0</v>
      </c>
      <c r="R133" s="114">
        <f>'8a. Pretekli potrjeni izdatki'!G112</f>
        <v>0</v>
      </c>
      <c r="S133" s="114">
        <f>'8a. Pretekli potrjeni izdatki'!H112</f>
        <v>0</v>
      </c>
      <c r="T133" s="114">
        <f>'8a. Pretekli potrjeni izdatki'!I112</f>
        <v>0</v>
      </c>
      <c r="U133" s="114">
        <f>'8a. Pretekli potrjeni izdatki'!J112</f>
        <v>0</v>
      </c>
      <c r="V133" s="114">
        <f>'8a. Pretekli potrjeni izdatki'!K112</f>
        <v>0</v>
      </c>
      <c r="W133" s="62">
        <f t="shared" si="236"/>
        <v>0</v>
      </c>
      <c r="X133" s="75"/>
      <c r="Y133" s="73"/>
      <c r="Z133" s="139" t="str">
        <f>IF(COUNTIF('2. IZJAVA'!$P$50,"?*"),'2. IZJAVA'!$P$50,"")</f>
        <v/>
      </c>
      <c r="AA133" s="169" t="s">
        <v>79</v>
      </c>
      <c r="AB133" s="170">
        <f>SUMIFS('6. Seznam dokazil'!P:P,'6. Seznam dokazil'!C:C,AB126,'6. Seznam dokazil'!D:D,$AB$55,'6. Seznam dokazil'!E:E,AA133)</f>
        <v>0</v>
      </c>
      <c r="AC133" s="170">
        <f>SUMIFS('6. Seznam dokazil'!P:P,'6. Seznam dokazil'!C:C,'6a. Seznam dokazil '!AB126,'6. Seznam dokazil'!D:D,'6a. Seznam dokazil '!$AC$55,'6. Seznam dokazil'!E:E,'6a. Seznam dokazil '!AA133)</f>
        <v>0</v>
      </c>
      <c r="AD133" s="170">
        <f>SUMIFS('6. Seznam dokazil'!P:P,'6. Seznam dokazil'!C:C,'6a. Seznam dokazil '!AB126,'6. Seznam dokazil'!D:D,'6a. Seznam dokazil '!$AD$55,'6. Seznam dokazil'!E:E,'6a. Seznam dokazil '!AA133)</f>
        <v>0</v>
      </c>
      <c r="AE133" s="170">
        <f>SUMIFS('6. Seznam dokazil'!P:P,'6. Seznam dokazil'!C:C,'6a. Seznam dokazil '!AB126,'6. Seznam dokazil'!D:D,'6a. Seznam dokazil '!$AE$55,'6. Seznam dokazil'!E:E,'6a. Seznam dokazil '!AA133)</f>
        <v>0</v>
      </c>
      <c r="AF133" s="170">
        <f>SUMIFS('6. Seznam dokazil'!P:P,'6. Seznam dokazil'!C:C,'6a. Seznam dokazil '!AB126,'6. Seznam dokazil'!D:D,'6a. Seznam dokazil '!$AF$55,'6. Seznam dokazil'!E:E,'6a. Seznam dokazil '!AA133)</f>
        <v>0</v>
      </c>
      <c r="AG133" s="170">
        <f>IF($J$50=$AH$3,AL133,SUMIFS('6. Seznam dokazil'!P:P,'6. Seznam dokazil'!C:C,'6a. Seznam dokazil '!AB126,'6. Seznam dokazil'!D:D,'6a. Seznam dokazil '!$AG$55,'6. Seznam dokazil'!E:E,'6a. Seznam dokazil '!AA133))</f>
        <v>0</v>
      </c>
      <c r="AH133" s="170">
        <f>SUMIFS('6. Seznam dokazil'!P:P,'6. Seznam dokazil'!C:C,'6a. Seznam dokazil '!AB126,'6. Seznam dokazil'!D:D,'6a. Seznam dokazil '!$AH$55,'6. Seznam dokazil'!E:E,'6a. Seznam dokazil '!AA133)</f>
        <v>0</v>
      </c>
      <c r="AI133" s="171">
        <f t="shared" si="237"/>
        <v>0</v>
      </c>
      <c r="AJ133" s="171">
        <f t="shared" si="238"/>
        <v>0</v>
      </c>
      <c r="AK133" s="1054"/>
      <c r="AL133" s="170">
        <f>IFERROR((J133/J135)*AK135,0)</f>
        <v>0</v>
      </c>
      <c r="AM133" s="65"/>
      <c r="AN133" s="65"/>
      <c r="AO133" s="65"/>
      <c r="AP133" s="123"/>
      <c r="AQ133" s="124"/>
      <c r="AR133" s="66" t="s">
        <v>79</v>
      </c>
      <c r="AS133" s="114">
        <f>SUMIFS('6. Seznam dokazil'!O:O,'6. Seznam dokazil'!C:C,$AS$126,'6. Seznam dokazil'!D:D,$AS$55,'6. Seznam dokazil'!E:E,AR133)</f>
        <v>0</v>
      </c>
      <c r="AT133" s="114">
        <f>SUMIFS('6. Seznam dokazil'!O:O,'6. Seznam dokazil'!C:C,$AS$126,'6. Seznam dokazil'!D:D,$AT$55,'6. Seznam dokazil'!E:E,AR133)</f>
        <v>0</v>
      </c>
      <c r="AU133" s="114">
        <f>SUMIFS('6. Seznam dokazil'!O:O,'6. Seznam dokazil'!C:C,$AS$126,'6. Seznam dokazil'!D:D,$AU$55,'6. Seznam dokazil'!E:E,AR133)</f>
        <v>0</v>
      </c>
      <c r="AV133" s="114">
        <f>SUMIFS('6. Seznam dokazil'!O:O,'6. Seznam dokazil'!C:C,$AS$126,'6. Seznam dokazil'!D:D,$AV$55,'6. Seznam dokazil'!E:E,AR133)</f>
        <v>0</v>
      </c>
      <c r="AW133" s="114">
        <f>SUMIFS('6. Seznam dokazil'!O:O,'6. Seznam dokazil'!C:C,$AS$126,'6. Seznam dokazil'!D:D,$AW$55,'6. Seznam dokazil'!E:E,AR133)</f>
        <v>0</v>
      </c>
      <c r="AX133" s="114">
        <f>IF($J$50=$AH$3,BB133,SUMIFS('6. Seznam dokazil'!O:O,'6. Seznam dokazil'!C:C,$AS$126,'6. Seznam dokazil'!D:D,$AX$55,'6. Seznam dokazil'!E:E,AR133))</f>
        <v>0</v>
      </c>
      <c r="AY133" s="114">
        <f>SUMIFS('6. Seznam dokazil'!O:O,'6. Seznam dokazil'!C:C,$AS$126,'6. Seznam dokazil'!D:D,$AY$55,'6. Seznam dokazil'!E:E,AR133)</f>
        <v>0</v>
      </c>
      <c r="AZ133" s="62">
        <f t="shared" si="239"/>
        <v>0</v>
      </c>
      <c r="BA133" s="1051"/>
      <c r="BB133" s="173">
        <f>IFERROR((J133/J135)*BA135,0)</f>
        <v>0</v>
      </c>
      <c r="BC133" s="135"/>
      <c r="BD133" s="66" t="s">
        <v>79</v>
      </c>
      <c r="BE133" s="114">
        <f t="shared" si="240"/>
        <v>0</v>
      </c>
      <c r="BF133" s="114">
        <f t="shared" si="240"/>
        <v>0</v>
      </c>
      <c r="BG133" s="114">
        <f t="shared" si="240"/>
        <v>0</v>
      </c>
      <c r="BH133" s="114">
        <f t="shared" si="240"/>
        <v>0</v>
      </c>
      <c r="BI133" s="114">
        <f t="shared" si="240"/>
        <v>0</v>
      </c>
      <c r="BJ133" s="114">
        <f t="shared" si="240"/>
        <v>0</v>
      </c>
      <c r="BK133" s="114">
        <f t="shared" si="240"/>
        <v>0</v>
      </c>
      <c r="BL133" s="62">
        <f t="shared" si="241"/>
        <v>0</v>
      </c>
      <c r="BM133" s="62">
        <f t="shared" si="242"/>
        <v>0</v>
      </c>
      <c r="BN133" s="80"/>
      <c r="BO133" s="137"/>
      <c r="BP133" s="66" t="s">
        <v>79</v>
      </c>
      <c r="BQ133" s="114">
        <f t="shared" si="243"/>
        <v>0</v>
      </c>
      <c r="BR133" s="114">
        <f t="shared" si="243"/>
        <v>0</v>
      </c>
      <c r="BS133" s="114">
        <f t="shared" si="243"/>
        <v>0</v>
      </c>
      <c r="BT133" s="114">
        <f t="shared" si="243"/>
        <v>0</v>
      </c>
      <c r="BU133" s="114">
        <f t="shared" si="243"/>
        <v>0</v>
      </c>
      <c r="BV133" s="114">
        <f t="shared" si="243"/>
        <v>0</v>
      </c>
      <c r="BW133" s="114">
        <f t="shared" si="243"/>
        <v>0</v>
      </c>
      <c r="BX133" s="62">
        <f t="shared" si="244"/>
        <v>0</v>
      </c>
      <c r="BY133" s="134"/>
      <c r="BZ133" s="119"/>
      <c r="CA133" s="119"/>
      <c r="CB133" s="119"/>
    </row>
    <row r="134" spans="2:80" ht="15" x14ac:dyDescent="0.2">
      <c r="B134" s="1104"/>
      <c r="D134" s="66" t="s">
        <v>100</v>
      </c>
      <c r="E134" s="114">
        <f>'3. FN PO PARTNERJIH '!D155</f>
        <v>0</v>
      </c>
      <c r="F134" s="114">
        <f>'3. FN PO PARTNERJIH '!E155</f>
        <v>0</v>
      </c>
      <c r="G134" s="114">
        <f>'3. FN PO PARTNERJIH '!F155</f>
        <v>0</v>
      </c>
      <c r="H134" s="114">
        <f>'3. FN PO PARTNERJIH '!G155</f>
        <v>0</v>
      </c>
      <c r="I134" s="114">
        <f>'3. FN PO PARTNERJIH '!H155</f>
        <v>0</v>
      </c>
      <c r="J134" s="114">
        <f>'3. FN PO PARTNERJIH '!I155</f>
        <v>0</v>
      </c>
      <c r="K134" s="114">
        <f>'3. FN PO PARTNERJIH '!J155</f>
        <v>0</v>
      </c>
      <c r="L134" s="62">
        <f t="shared" si="245"/>
        <v>0</v>
      </c>
      <c r="M134" s="85"/>
      <c r="N134" s="73"/>
      <c r="O134" s="66" t="s">
        <v>100</v>
      </c>
      <c r="P134" s="114">
        <f>'8a. Pretekli potrjeni izdatki'!E113</f>
        <v>0</v>
      </c>
      <c r="Q134" s="114">
        <f>'8a. Pretekli potrjeni izdatki'!F113</f>
        <v>0</v>
      </c>
      <c r="R134" s="114">
        <f>'8a. Pretekli potrjeni izdatki'!G113</f>
        <v>0</v>
      </c>
      <c r="S134" s="114">
        <f>'8a. Pretekli potrjeni izdatki'!H113</f>
        <v>0</v>
      </c>
      <c r="T134" s="114">
        <f>'8a. Pretekli potrjeni izdatki'!I113</f>
        <v>0</v>
      </c>
      <c r="U134" s="114">
        <f>'8a. Pretekli potrjeni izdatki'!J113</f>
        <v>0</v>
      </c>
      <c r="V134" s="114">
        <f>'8a. Pretekli potrjeni izdatki'!K113</f>
        <v>0</v>
      </c>
      <c r="W134" s="62">
        <f t="shared" si="236"/>
        <v>0</v>
      </c>
      <c r="X134" s="75"/>
      <c r="Y134" s="73"/>
      <c r="Z134" s="139" t="str">
        <f>IF(COUNTIF('2. IZJAVA'!$P$50,"?*"),'2. IZJAVA'!$P$50,"")</f>
        <v/>
      </c>
      <c r="AA134" s="169" t="s">
        <v>100</v>
      </c>
      <c r="AB134" s="170">
        <f>SUMIFS('6. Seznam dokazil'!P:P,'6. Seznam dokazil'!C:C,AB126,'6. Seznam dokazil'!D:D,$AB$55,'6. Seznam dokazil'!E:E,AA134)</f>
        <v>0</v>
      </c>
      <c r="AC134" s="170">
        <f>SUMIFS('6. Seznam dokazil'!P:P,'6. Seznam dokazil'!C:C,'6a. Seznam dokazil '!AB126,'6. Seznam dokazil'!D:D,'6a. Seznam dokazil '!$AC$55,'6. Seznam dokazil'!E:E,'6a. Seznam dokazil '!AA134)</f>
        <v>0</v>
      </c>
      <c r="AD134" s="170">
        <f>SUMIFS('6. Seznam dokazil'!P:P,'6. Seznam dokazil'!C:C,'6a. Seznam dokazil '!AB126,'6. Seznam dokazil'!D:D,'6a. Seznam dokazil '!$AD$55,'6. Seznam dokazil'!E:E,'6a. Seznam dokazil '!AA134)</f>
        <v>0</v>
      </c>
      <c r="AE134" s="170">
        <f>SUMIFS('6. Seznam dokazil'!P:P,'6. Seznam dokazil'!C:C,'6a. Seznam dokazil '!AB126,'6. Seznam dokazil'!D:D,'6a. Seznam dokazil '!$AE$55,'6. Seznam dokazil'!E:E,'6a. Seznam dokazil '!AA134)</f>
        <v>0</v>
      </c>
      <c r="AF134" s="170">
        <f>SUMIFS('6. Seznam dokazil'!P:P,'6. Seznam dokazil'!C:C,'6a. Seznam dokazil '!AB126,'6. Seznam dokazil'!D:D,'6a. Seznam dokazil '!$AF$55,'6. Seznam dokazil'!E:E,'6a. Seznam dokazil '!AA134)</f>
        <v>0</v>
      </c>
      <c r="AG134" s="170">
        <f>IF($J$50=$AH$3,AL134,SUMIFS('6. Seznam dokazil'!P:P,'6. Seznam dokazil'!C:C,'6a. Seznam dokazil '!AB126,'6. Seznam dokazil'!D:D,'6a. Seznam dokazil '!$AG$55,'6. Seznam dokazil'!E:E,'6a. Seznam dokazil '!AA134))</f>
        <v>0</v>
      </c>
      <c r="AH134" s="170">
        <f>SUMIFS('6. Seznam dokazil'!P:P,'6. Seznam dokazil'!C:C,'6a. Seznam dokazil '!AB126,'6. Seznam dokazil'!D:D,'6a. Seznam dokazil '!$AH$55,'6. Seznam dokazil'!E:E,'6a. Seznam dokazil '!AA134)</f>
        <v>0</v>
      </c>
      <c r="AI134" s="171">
        <f t="shared" si="237"/>
        <v>0</v>
      </c>
      <c r="AJ134" s="171">
        <f t="shared" si="238"/>
        <v>0</v>
      </c>
      <c r="AK134" s="1055"/>
      <c r="AL134" s="170">
        <f>IFERROR((J134/J135)*AK135,0)</f>
        <v>0</v>
      </c>
      <c r="AM134" s="65"/>
      <c r="AN134" s="65"/>
      <c r="AO134" s="65"/>
      <c r="AP134" s="123"/>
      <c r="AQ134" s="124"/>
      <c r="AR134" s="66" t="s">
        <v>100</v>
      </c>
      <c r="AS134" s="114">
        <f>SUMIFS('6. Seznam dokazil'!O:O,'6. Seznam dokazil'!C:C,$AS$126,'6. Seznam dokazil'!D:D,$AS$55,'6. Seznam dokazil'!E:E,AR134)</f>
        <v>0</v>
      </c>
      <c r="AT134" s="114">
        <f>SUMIFS('6. Seznam dokazil'!O:O,'6. Seznam dokazil'!C:C,$AS$126,'6. Seznam dokazil'!D:D,$AT$55,'6. Seznam dokazil'!E:E,AR134)</f>
        <v>0</v>
      </c>
      <c r="AU134" s="114">
        <f>SUMIFS('6. Seznam dokazil'!O:O,'6. Seznam dokazil'!C:C,$AS$126,'6. Seznam dokazil'!D:D,$AU$55,'6. Seznam dokazil'!E:E,AR134)</f>
        <v>0</v>
      </c>
      <c r="AV134" s="114">
        <f>SUMIFS('6. Seznam dokazil'!O:O,'6. Seznam dokazil'!C:C,$AS$126,'6. Seznam dokazil'!D:D,$AV$55,'6. Seznam dokazil'!E:E,AR134)</f>
        <v>0</v>
      </c>
      <c r="AW134" s="114">
        <f>SUMIFS('6. Seznam dokazil'!O:O,'6. Seznam dokazil'!C:C,$AS$126,'6. Seznam dokazil'!D:D,$AW$55,'6. Seznam dokazil'!E:E,AR134)</f>
        <v>0</v>
      </c>
      <c r="AX134" s="114">
        <f>IF($J$50=$AH$3,BB134,SUMIFS('6. Seznam dokazil'!O:O,'6. Seznam dokazil'!C:C,$AS$126,'6. Seznam dokazil'!D:D,$AX$55,'6. Seznam dokazil'!E:E,AR134))</f>
        <v>0</v>
      </c>
      <c r="AY134" s="114">
        <f>SUMIFS('6. Seznam dokazil'!O:O,'6. Seznam dokazil'!C:C,$AS$126,'6. Seznam dokazil'!D:D,$AY$55,'6. Seznam dokazil'!E:E,AR134)</f>
        <v>0</v>
      </c>
      <c r="AZ134" s="62">
        <f t="shared" si="239"/>
        <v>0</v>
      </c>
      <c r="BA134" s="1052"/>
      <c r="BB134" s="173">
        <f>IFERROR((J134/J135)*BA135,0)</f>
        <v>0</v>
      </c>
      <c r="BC134" s="135"/>
      <c r="BD134" s="66" t="s">
        <v>100</v>
      </c>
      <c r="BE134" s="114">
        <f t="shared" si="240"/>
        <v>0</v>
      </c>
      <c r="BF134" s="114">
        <f t="shared" si="240"/>
        <v>0</v>
      </c>
      <c r="BG134" s="114">
        <f t="shared" si="240"/>
        <v>0</v>
      </c>
      <c r="BH134" s="114">
        <f t="shared" si="240"/>
        <v>0</v>
      </c>
      <c r="BI134" s="114">
        <f t="shared" si="240"/>
        <v>0</v>
      </c>
      <c r="BJ134" s="114">
        <f t="shared" si="240"/>
        <v>0</v>
      </c>
      <c r="BK134" s="114">
        <f t="shared" si="240"/>
        <v>0</v>
      </c>
      <c r="BL134" s="62">
        <f t="shared" si="241"/>
        <v>0</v>
      </c>
      <c r="BM134" s="62">
        <f t="shared" si="242"/>
        <v>0</v>
      </c>
      <c r="BN134" s="80"/>
      <c r="BO134" s="137"/>
      <c r="BP134" s="66" t="s">
        <v>100</v>
      </c>
      <c r="BQ134" s="114">
        <f t="shared" si="243"/>
        <v>0</v>
      </c>
      <c r="BR134" s="114">
        <f t="shared" si="243"/>
        <v>0</v>
      </c>
      <c r="BS134" s="114">
        <f t="shared" si="243"/>
        <v>0</v>
      </c>
      <c r="BT134" s="114">
        <f t="shared" si="243"/>
        <v>0</v>
      </c>
      <c r="BU134" s="114">
        <f t="shared" si="243"/>
        <v>0</v>
      </c>
      <c r="BV134" s="114">
        <f t="shared" si="243"/>
        <v>0</v>
      </c>
      <c r="BW134" s="114">
        <f t="shared" si="243"/>
        <v>0</v>
      </c>
      <c r="BX134" s="62">
        <f t="shared" si="244"/>
        <v>0</v>
      </c>
      <c r="BY134" s="134"/>
      <c r="BZ134" s="119"/>
      <c r="CA134" s="119"/>
      <c r="CB134" s="119"/>
    </row>
    <row r="135" spans="2:80" ht="45.75" thickBot="1" x14ac:dyDescent="0.25">
      <c r="B135" s="1105"/>
      <c r="D135" s="66" t="str">
        <f>"ODOBRENA SREDSTVA"&amp;" "&amp;E126</f>
        <v>ODOBRENA SREDSTVA PARTNER 6</v>
      </c>
      <c r="E135" s="67">
        <f>SUM(E129:E134)</f>
        <v>0</v>
      </c>
      <c r="F135" s="67">
        <f t="shared" ref="F135:L135" si="246">SUM(F129:F134)</f>
        <v>0</v>
      </c>
      <c r="G135" s="67">
        <f t="shared" si="246"/>
        <v>0</v>
      </c>
      <c r="H135" s="67">
        <f t="shared" si="246"/>
        <v>0</v>
      </c>
      <c r="I135" s="67">
        <f t="shared" si="246"/>
        <v>0</v>
      </c>
      <c r="J135" s="67">
        <f t="shared" si="246"/>
        <v>0</v>
      </c>
      <c r="K135" s="67">
        <f t="shared" si="246"/>
        <v>0</v>
      </c>
      <c r="L135" s="67">
        <f t="shared" si="246"/>
        <v>0</v>
      </c>
      <c r="M135" s="85"/>
      <c r="N135" s="73"/>
      <c r="O135" s="66" t="str">
        <f>"PPI"&amp;" "&amp;P126</f>
        <v>PPI 0</v>
      </c>
      <c r="P135" s="67">
        <f t="shared" ref="P135:W135" si="247">SUM(P129:P134)</f>
        <v>0</v>
      </c>
      <c r="Q135" s="67">
        <f t="shared" si="247"/>
        <v>0</v>
      </c>
      <c r="R135" s="67">
        <f t="shared" si="247"/>
        <v>0</v>
      </c>
      <c r="S135" s="67">
        <f t="shared" si="247"/>
        <v>0</v>
      </c>
      <c r="T135" s="67">
        <f t="shared" si="247"/>
        <v>0</v>
      </c>
      <c r="U135" s="67">
        <f t="shared" si="247"/>
        <v>0</v>
      </c>
      <c r="V135" s="67">
        <f t="shared" si="247"/>
        <v>0</v>
      </c>
      <c r="W135" s="67">
        <f t="shared" si="247"/>
        <v>0</v>
      </c>
      <c r="X135" s="75"/>
      <c r="Y135" s="73"/>
      <c r="Z135" s="139"/>
      <c r="AA135" s="169" t="str">
        <f>$AA$47&amp;" "&amp;AB126</f>
        <v>POTRJENI (PO KONTROLI) PARTNER 6</v>
      </c>
      <c r="AB135" s="182">
        <f t="shared" ref="AB135:AH135" si="248">SUM(AB129:AB134)</f>
        <v>0</v>
      </c>
      <c r="AC135" s="182">
        <f t="shared" si="248"/>
        <v>0</v>
      </c>
      <c r="AD135" s="182">
        <f t="shared" si="248"/>
        <v>0</v>
      </c>
      <c r="AE135" s="182">
        <f t="shared" si="248"/>
        <v>0</v>
      </c>
      <c r="AF135" s="182">
        <f t="shared" si="248"/>
        <v>0</v>
      </c>
      <c r="AG135" s="182">
        <f t="shared" si="248"/>
        <v>0</v>
      </c>
      <c r="AH135" s="182">
        <f t="shared" si="248"/>
        <v>0</v>
      </c>
      <c r="AI135" s="182">
        <f>SUM(AI129:AI134)</f>
        <v>0</v>
      </c>
      <c r="AJ135" s="182">
        <f>+AH135+AI135</f>
        <v>0</v>
      </c>
      <c r="AK135" s="182" t="b">
        <f>IF($J$50=$AH$3,IF(((AB135*AG127)+U135)&lt;=J135,(AB135*AG127),J135-U135))</f>
        <v>0</v>
      </c>
      <c r="AL135" s="182">
        <f>+AL134+AL133+AL132+AL131+AL130+AL129</f>
        <v>0</v>
      </c>
      <c r="AM135" s="65"/>
      <c r="AN135" s="65"/>
      <c r="AO135" s="65"/>
      <c r="AP135" s="123"/>
      <c r="AQ135" s="124"/>
      <c r="AR135" s="66" t="str">
        <f>$AA$47&amp;" "&amp;AS126</f>
        <v>POTRJENI (PO KONTROLI) PARTNER 6</v>
      </c>
      <c r="AS135" s="67">
        <f t="shared" ref="AS135:AZ135" si="249">SUM(AS129:AS134)</f>
        <v>0</v>
      </c>
      <c r="AT135" s="67">
        <f t="shared" si="249"/>
        <v>0</v>
      </c>
      <c r="AU135" s="67">
        <f t="shared" si="249"/>
        <v>0</v>
      </c>
      <c r="AV135" s="67">
        <f t="shared" si="249"/>
        <v>0</v>
      </c>
      <c r="AW135" s="67">
        <f t="shared" si="249"/>
        <v>0</v>
      </c>
      <c r="AX135" s="67">
        <f t="shared" si="249"/>
        <v>0</v>
      </c>
      <c r="AY135" s="67">
        <f t="shared" si="249"/>
        <v>0</v>
      </c>
      <c r="AZ135" s="67">
        <f t="shared" si="249"/>
        <v>0</v>
      </c>
      <c r="BA135" s="183" t="b">
        <f>IF($J$50=$AH$3,IF(((AS135*AG127)+U135)&lt;=J135,(AS135*AG127),J135-U135))</f>
        <v>0</v>
      </c>
      <c r="BB135" s="183">
        <f>+BB134+BB133+BB132+BB131+BB130+BB129</f>
        <v>0</v>
      </c>
      <c r="BC135" s="135"/>
      <c r="BD135" s="66" t="str">
        <f>$AA$47&amp;" "&amp;BE126</f>
        <v>POTRJENI (PO KONTROLI) 0</v>
      </c>
      <c r="BE135" s="67">
        <f t="shared" ref="BE135:BK135" si="250">SUM(BE129:BE134)</f>
        <v>0</v>
      </c>
      <c r="BF135" s="67">
        <f t="shared" si="250"/>
        <v>0</v>
      </c>
      <c r="BG135" s="67">
        <f t="shared" si="250"/>
        <v>0</v>
      </c>
      <c r="BH135" s="67">
        <f t="shared" si="250"/>
        <v>0</v>
      </c>
      <c r="BI135" s="67">
        <f t="shared" si="250"/>
        <v>0</v>
      </c>
      <c r="BJ135" s="67">
        <f t="shared" si="250"/>
        <v>0</v>
      </c>
      <c r="BK135" s="67">
        <f t="shared" si="250"/>
        <v>0</v>
      </c>
      <c r="BL135" s="67">
        <f>SUM(BL129:BL134)</f>
        <v>0</v>
      </c>
      <c r="BM135" s="67">
        <f>+BK135+BL135</f>
        <v>0</v>
      </c>
      <c r="BN135" s="80"/>
      <c r="BO135" s="137"/>
      <c r="BP135" s="66" t="str">
        <f>$BP$50&amp;" "&amp;BQ126</f>
        <v>PREOSTALA SREDSTVA PARTNER 6</v>
      </c>
      <c r="BQ135" s="67">
        <f t="shared" ref="BQ135:BX135" si="251">SUM(BQ129:BQ134)</f>
        <v>0</v>
      </c>
      <c r="BR135" s="67">
        <f t="shared" si="251"/>
        <v>0</v>
      </c>
      <c r="BS135" s="67">
        <f t="shared" si="251"/>
        <v>0</v>
      </c>
      <c r="BT135" s="67">
        <f t="shared" si="251"/>
        <v>0</v>
      </c>
      <c r="BU135" s="67">
        <f t="shared" si="251"/>
        <v>0</v>
      </c>
      <c r="BV135" s="67">
        <f t="shared" si="251"/>
        <v>0</v>
      </c>
      <c r="BW135" s="67">
        <f t="shared" si="251"/>
        <v>0</v>
      </c>
      <c r="BX135" s="67">
        <f t="shared" si="251"/>
        <v>0</v>
      </c>
      <c r="BY135" s="134"/>
      <c r="BZ135" s="119"/>
      <c r="CA135" s="119"/>
      <c r="CB135" s="119"/>
    </row>
    <row r="136" spans="2:80" x14ac:dyDescent="0.35">
      <c r="D136" s="187"/>
      <c r="E136" s="187"/>
      <c r="F136" s="187"/>
      <c r="G136" s="187"/>
      <c r="H136" s="187"/>
      <c r="I136" s="187"/>
      <c r="J136" s="187"/>
      <c r="K136" s="187"/>
      <c r="L136" s="187"/>
      <c r="M136" s="85"/>
      <c r="N136" s="73"/>
      <c r="O136" s="118"/>
      <c r="P136" s="118"/>
      <c r="Q136" s="118"/>
      <c r="R136" s="118"/>
      <c r="S136" s="118"/>
      <c r="T136" s="118"/>
      <c r="U136" s="118"/>
      <c r="V136" s="118"/>
      <c r="W136" s="118"/>
      <c r="X136" s="75"/>
      <c r="Y136" s="73"/>
      <c r="Z136" s="139"/>
      <c r="AA136" s="122"/>
      <c r="AB136" s="122"/>
      <c r="AC136" s="122"/>
      <c r="AD136" s="122"/>
      <c r="AE136" s="122"/>
      <c r="AF136" s="122"/>
      <c r="AG136" s="295" t="str">
        <f>IFERROR(IF(METODAADMIN=PAVŠAL,IF(AG135&gt;(ROUNDUP(AB135*AG127,2)),PREKORAČITEV,""),""),"")</f>
        <v/>
      </c>
      <c r="AH136" s="122"/>
      <c r="AI136" s="122"/>
      <c r="AJ136" s="122"/>
      <c r="AK136" s="122"/>
      <c r="AL136" s="122"/>
      <c r="AM136" s="122"/>
      <c r="AN136" s="122"/>
      <c r="AO136" s="122"/>
      <c r="AP136" s="123"/>
      <c r="AQ136" s="124"/>
      <c r="AR136" s="126"/>
      <c r="AS136" s="126"/>
      <c r="AT136" s="126"/>
      <c r="AU136" s="126"/>
      <c r="AV136" s="126"/>
      <c r="AW136" s="126"/>
      <c r="AX136" s="126"/>
      <c r="AY136" s="126"/>
      <c r="AZ136" s="126"/>
      <c r="BA136" s="126"/>
      <c r="BB136" s="127"/>
      <c r="BC136" s="135"/>
      <c r="BD136" s="130"/>
      <c r="BE136" s="130"/>
      <c r="BF136" s="130"/>
      <c r="BG136" s="130"/>
      <c r="BH136" s="130"/>
      <c r="BI136" s="130"/>
      <c r="BJ136" s="130"/>
      <c r="BK136" s="130"/>
      <c r="BL136" s="130"/>
      <c r="BM136" s="130"/>
      <c r="BN136" s="130"/>
      <c r="BO136" s="137"/>
      <c r="BP136" s="133"/>
      <c r="BQ136" s="534" t="str">
        <f>IF(BQ135&lt;0,"PREKORAČITEV POSTAVKE!!!","")</f>
        <v/>
      </c>
      <c r="BR136" s="534" t="str">
        <f t="shared" ref="BR136" si="252">IF(BR135&lt;0,"PREKORAČITEV POSTAVKE!!!","")</f>
        <v/>
      </c>
      <c r="BS136" s="534" t="str">
        <f t="shared" ref="BS136" si="253">IF(BS135&lt;0,"PREKORAČITEV POSTAVKE!!!","")</f>
        <v/>
      </c>
      <c r="BT136" s="534" t="str">
        <f t="shared" ref="BT136" si="254">IF(BT135&lt;0,"PREKORAČITEV POSTAVKE!!!","")</f>
        <v/>
      </c>
      <c r="BU136" s="534" t="str">
        <f t="shared" ref="BU136" si="255">IF(BU135&lt;0,"PREKORAČITEV POSTAVKE!!!","")</f>
        <v/>
      </c>
      <c r="BV136" s="534" t="str">
        <f t="shared" ref="BV136" si="256">IF(BV135&lt;0,"PREKORAČITEV POSTAVKE!!!","")</f>
        <v/>
      </c>
      <c r="BW136" s="534" t="str">
        <f t="shared" ref="BW136" si="257">IF(BW135&lt;0,"PREKORAČITEV POSTAVKE!!!","")</f>
        <v/>
      </c>
      <c r="BX136" s="534" t="str">
        <f>IF(BX135&lt;0,"PREKORAČITEV!!!","")</f>
        <v/>
      </c>
      <c r="BY136" s="134"/>
      <c r="BZ136" s="119"/>
      <c r="CA136" s="119"/>
      <c r="CB136" s="119"/>
    </row>
    <row r="137" spans="2:80" ht="26.25" thickBot="1" x14ac:dyDescent="0.4">
      <c r="D137" s="187"/>
      <c r="E137" s="187"/>
      <c r="F137" s="187"/>
      <c r="G137" s="187"/>
      <c r="H137" s="187"/>
      <c r="I137" s="187"/>
      <c r="J137" s="187"/>
      <c r="K137" s="187"/>
      <c r="L137" s="187"/>
      <c r="M137" s="85"/>
      <c r="N137" s="73"/>
      <c r="O137" s="118"/>
      <c r="P137" s="118"/>
      <c r="Q137" s="118"/>
      <c r="R137" s="118"/>
      <c r="S137" s="118"/>
      <c r="T137" s="118"/>
      <c r="U137" s="118"/>
      <c r="V137" s="118"/>
      <c r="W137" s="118"/>
      <c r="X137" s="75"/>
      <c r="Y137" s="73"/>
      <c r="Z137" s="139"/>
      <c r="AA137" s="334" t="s">
        <v>162</v>
      </c>
      <c r="AB137" s="335">
        <f>SUM(AB135:AG135)</f>
        <v>0</v>
      </c>
      <c r="AC137" s="122"/>
      <c r="AD137" s="122"/>
      <c r="AE137" s="122"/>
      <c r="AF137" s="317" t="str">
        <f>IF(AG136=$AH$7,$AH$8,"")</f>
        <v/>
      </c>
      <c r="AG137" s="216" t="str">
        <f>IF(AG136=$AH$7,AB135*AG127,"")</f>
        <v/>
      </c>
      <c r="AH137" s="122"/>
      <c r="AI137" s="122"/>
      <c r="AJ137" s="122"/>
      <c r="AK137" s="122"/>
      <c r="AL137" s="122"/>
      <c r="AM137" s="122"/>
      <c r="AN137" s="122"/>
      <c r="AO137" s="122"/>
      <c r="AP137" s="123"/>
      <c r="AQ137" s="124"/>
      <c r="AR137" s="126"/>
      <c r="AS137" s="126"/>
      <c r="AT137" s="126"/>
      <c r="AU137" s="126"/>
      <c r="AV137" s="126"/>
      <c r="AW137" s="126"/>
      <c r="AX137" s="126"/>
      <c r="AY137" s="126"/>
      <c r="AZ137" s="126"/>
      <c r="BA137" s="126"/>
      <c r="BB137" s="127"/>
      <c r="BC137" s="135"/>
      <c r="BD137" s="130"/>
      <c r="BE137" s="130"/>
      <c r="BF137" s="130"/>
      <c r="BG137" s="130"/>
      <c r="BH137" s="130"/>
      <c r="BI137" s="130"/>
      <c r="BJ137" s="130"/>
      <c r="BK137" s="130"/>
      <c r="BL137" s="130"/>
      <c r="BM137" s="130"/>
      <c r="BN137" s="130"/>
      <c r="BO137" s="137"/>
      <c r="BP137" s="133"/>
      <c r="BQ137" s="133"/>
      <c r="BR137" s="133"/>
      <c r="BS137" s="133"/>
      <c r="BT137" s="133"/>
      <c r="BU137" s="133"/>
      <c r="BV137" s="133"/>
      <c r="BW137" s="133"/>
      <c r="BX137" s="133"/>
      <c r="BY137" s="134"/>
      <c r="BZ137" s="119"/>
      <c r="CA137" s="119"/>
      <c r="CB137" s="119"/>
    </row>
    <row r="138" spans="2:80" ht="26.25" thickTop="1" x14ac:dyDescent="0.35">
      <c r="D138" s="187"/>
      <c r="E138" s="188" t="str">
        <f>+B140</f>
        <v>PARTNER 7</v>
      </c>
      <c r="F138" s="187"/>
      <c r="G138" s="187"/>
      <c r="H138" s="187"/>
      <c r="I138" s="187"/>
      <c r="J138" s="187"/>
      <c r="K138" s="187"/>
      <c r="L138" s="187"/>
      <c r="M138" s="85"/>
      <c r="N138" s="73"/>
      <c r="O138" s="311" t="s">
        <v>222</v>
      </c>
      <c r="P138" s="311">
        <f>$AB$10</f>
        <v>0</v>
      </c>
      <c r="Q138" s="118"/>
      <c r="R138" s="118"/>
      <c r="S138" s="118"/>
      <c r="T138" s="118"/>
      <c r="U138" s="118"/>
      <c r="V138" s="118"/>
      <c r="W138" s="118"/>
      <c r="X138" s="75"/>
      <c r="Y138" s="73"/>
      <c r="Z138" s="139"/>
      <c r="AA138" s="122"/>
      <c r="AB138" s="309" t="str">
        <f>+B140</f>
        <v>PARTNER 7</v>
      </c>
      <c r="AC138" s="122"/>
      <c r="AD138" s="122"/>
      <c r="AE138" s="122"/>
      <c r="AF138" s="318" t="str">
        <f>IF(AG136=$AH$7,$AH$9,"")</f>
        <v/>
      </c>
      <c r="AG138" s="216" t="str">
        <f>IFERROR(ROUNDUP(IF(AG136=$AH$7,(AG135-AB135*AG127),""),2),"")</f>
        <v/>
      </c>
      <c r="AH138" s="122"/>
      <c r="AI138" s="122"/>
      <c r="AJ138" s="122"/>
      <c r="AK138" s="122"/>
      <c r="AL138" s="122"/>
      <c r="AM138" s="122"/>
      <c r="AN138" s="122"/>
      <c r="AO138" s="122"/>
      <c r="AP138" s="123"/>
      <c r="AQ138" s="124"/>
      <c r="AR138" s="126"/>
      <c r="AS138" s="308" t="str">
        <f>+B140</f>
        <v>PARTNER 7</v>
      </c>
      <c r="AT138" s="126"/>
      <c r="AU138" s="126"/>
      <c r="AV138" s="126"/>
      <c r="AW138" s="126"/>
      <c r="AX138" s="126"/>
      <c r="AY138" s="126"/>
      <c r="AZ138" s="126"/>
      <c r="BA138" s="126"/>
      <c r="BB138" s="127"/>
      <c r="BC138" s="135"/>
      <c r="BD138" s="130"/>
      <c r="BE138" s="307">
        <f>$AB$10</f>
        <v>0</v>
      </c>
      <c r="BF138" s="130"/>
      <c r="BG138" s="130"/>
      <c r="BH138" s="130"/>
      <c r="BI138" s="130"/>
      <c r="BJ138" s="130"/>
      <c r="BK138" s="130"/>
      <c r="BL138" s="130"/>
      <c r="BM138" s="130"/>
      <c r="BN138" s="130"/>
      <c r="BO138" s="137"/>
      <c r="BP138" s="133"/>
      <c r="BQ138" s="547" t="str">
        <f>+B140</f>
        <v>PARTNER 7</v>
      </c>
      <c r="BR138" s="133"/>
      <c r="BS138" s="133"/>
      <c r="BT138" s="133"/>
      <c r="BU138" s="133"/>
      <c r="BV138" s="133"/>
      <c r="BW138" s="133"/>
      <c r="BX138" s="133"/>
      <c r="BY138" s="134"/>
      <c r="BZ138" s="119"/>
      <c r="CA138" s="119"/>
      <c r="CB138" s="119"/>
    </row>
    <row r="139" spans="2:80" ht="26.25" thickBot="1" x14ac:dyDescent="0.4">
      <c r="D139" s="187"/>
      <c r="E139" s="187"/>
      <c r="F139" s="187"/>
      <c r="G139" s="187"/>
      <c r="H139" s="187"/>
      <c r="I139" s="187"/>
      <c r="J139" s="313" t="str">
        <f>IF($J$50=$AH$3,'2. IZJAVA'!W51,"")</f>
        <v/>
      </c>
      <c r="K139" s="187"/>
      <c r="L139" s="187"/>
      <c r="M139" s="85"/>
      <c r="N139" s="73"/>
      <c r="O139" s="118"/>
      <c r="P139" s="118"/>
      <c r="Q139" s="118"/>
      <c r="R139" s="118"/>
      <c r="S139" s="118"/>
      <c r="T139" s="118"/>
      <c r="U139" s="118"/>
      <c r="V139" s="118"/>
      <c r="W139" s="118"/>
      <c r="X139" s="75"/>
      <c r="Y139" s="73"/>
      <c r="Z139" s="139"/>
      <c r="AA139" s="122"/>
      <c r="AB139" s="122"/>
      <c r="AC139" s="122"/>
      <c r="AD139" s="122"/>
      <c r="AE139" s="122"/>
      <c r="AF139" s="122"/>
      <c r="AG139" s="325" t="str">
        <f>IFERROR(J139,"")</f>
        <v/>
      </c>
      <c r="AH139" s="122"/>
      <c r="AI139" s="122"/>
      <c r="AJ139" s="122"/>
      <c r="AK139" s="122"/>
      <c r="AL139" s="122"/>
      <c r="AM139" s="122"/>
      <c r="AN139" s="122"/>
      <c r="AO139" s="122"/>
      <c r="AP139" s="123"/>
      <c r="AQ139" s="124"/>
      <c r="AR139" s="126"/>
      <c r="AS139" s="126"/>
      <c r="AT139" s="126"/>
      <c r="AU139" s="126"/>
      <c r="AV139" s="126"/>
      <c r="AW139" s="126"/>
      <c r="AX139" s="126"/>
      <c r="AY139" s="126"/>
      <c r="AZ139" s="126"/>
      <c r="BA139" s="126"/>
      <c r="BB139" s="127"/>
      <c r="BC139" s="135"/>
      <c r="BD139" s="130"/>
      <c r="BE139" s="130"/>
      <c r="BF139" s="130"/>
      <c r="BG139" s="130"/>
      <c r="BH139" s="130"/>
      <c r="BI139" s="130"/>
      <c r="BJ139" s="130"/>
      <c r="BK139" s="130"/>
      <c r="BL139" s="130"/>
      <c r="BM139" s="130"/>
      <c r="BN139" s="130"/>
      <c r="BO139" s="137"/>
      <c r="BP139" s="133"/>
      <c r="BQ139" s="133"/>
      <c r="BR139" s="133"/>
      <c r="BS139" s="133"/>
      <c r="BT139" s="133"/>
      <c r="BU139" s="133"/>
      <c r="BV139" s="133"/>
      <c r="BW139" s="133"/>
      <c r="BX139" s="133"/>
      <c r="BY139" s="134"/>
      <c r="BZ139" s="119"/>
      <c r="CA139" s="119"/>
      <c r="CB139" s="119"/>
    </row>
    <row r="140" spans="2:80" ht="45" x14ac:dyDescent="0.2">
      <c r="B140" s="1103" t="str">
        <f>IF(COUNTIF('2. IZJAVA'!E51,"?*"),'2. IZJAVA'!E51,"PARTNER 7")</f>
        <v>PARTNER 7</v>
      </c>
      <c r="D140" s="55" t="s">
        <v>31</v>
      </c>
      <c r="E140" s="570" t="str">
        <f>$AE$3</f>
        <v>Stroški osebja</v>
      </c>
      <c r="F140" s="570" t="str">
        <f>$AE$4</f>
        <v>Stroški zunanjih izvajalcev</v>
      </c>
      <c r="G140" s="570" t="str">
        <f>$AE$5</f>
        <v>Oprema</v>
      </c>
      <c r="H140" s="570" t="str">
        <f>$AE$6</f>
        <v>Gradnja in nakup nepr.</v>
      </c>
      <c r="I140" s="570" t="str">
        <f>$AE$7</f>
        <v>Nepos. admin. str.</v>
      </c>
      <c r="J140" s="570" t="s">
        <v>389</v>
      </c>
      <c r="K140" s="570" t="str">
        <f>$AE$9</f>
        <v/>
      </c>
      <c r="L140" s="570" t="s">
        <v>113</v>
      </c>
      <c r="M140" s="85"/>
      <c r="N140" s="73"/>
      <c r="O140" s="55" t="s">
        <v>31</v>
      </c>
      <c r="P140" s="570" t="str">
        <f>$AE$3</f>
        <v>Stroški osebja</v>
      </c>
      <c r="Q140" s="570" t="str">
        <f>$AE$4</f>
        <v>Stroški zunanjih izvajalcev</v>
      </c>
      <c r="R140" s="570" t="str">
        <f>$AE$5</f>
        <v>Oprema</v>
      </c>
      <c r="S140" s="570" t="str">
        <f>$AE$6</f>
        <v>Gradnja in nakup nepr.</v>
      </c>
      <c r="T140" s="570" t="str">
        <f>$AE$7</f>
        <v>Nepos. admin. str.</v>
      </c>
      <c r="U140" s="570" t="s">
        <v>389</v>
      </c>
      <c r="V140" s="570" t="str">
        <f>$AE$9</f>
        <v/>
      </c>
      <c r="W140" s="570" t="s">
        <v>113</v>
      </c>
      <c r="X140" s="118"/>
      <c r="Y140" s="73"/>
      <c r="Z140" s="139"/>
      <c r="AA140" s="151" t="s">
        <v>31</v>
      </c>
      <c r="AB140" s="152" t="str">
        <f>$AE$3</f>
        <v>Stroški osebja</v>
      </c>
      <c r="AC140" s="152" t="str">
        <f>$AE$4</f>
        <v>Stroški zunanjih izvajalcev</v>
      </c>
      <c r="AD140" s="152" t="str">
        <f>$AE$5</f>
        <v>Oprema</v>
      </c>
      <c r="AE140" s="152" t="str">
        <f>$AE$6</f>
        <v>Gradnja in nakup nepr.</v>
      </c>
      <c r="AF140" s="152" t="str">
        <f>$AE$7</f>
        <v>Nepos. admin. str.</v>
      </c>
      <c r="AG140" s="152" t="s">
        <v>389</v>
      </c>
      <c r="AH140" s="152" t="str">
        <f>$AE$9</f>
        <v/>
      </c>
      <c r="AI140" s="152" t="s">
        <v>172</v>
      </c>
      <c r="AJ140" s="152" t="s">
        <v>173</v>
      </c>
      <c r="AK140" s="1053" t="s">
        <v>388</v>
      </c>
      <c r="AL140" s="152" t="s">
        <v>157</v>
      </c>
      <c r="AM140" s="57"/>
      <c r="AN140" s="57"/>
      <c r="AO140" s="57"/>
      <c r="AP140" s="123"/>
      <c r="AQ140" s="124"/>
      <c r="AR140" s="55" t="s">
        <v>31</v>
      </c>
      <c r="AS140" s="570" t="str">
        <f>$AE$3</f>
        <v>Stroški osebja</v>
      </c>
      <c r="AT140" s="570" t="str">
        <f>$AE$4</f>
        <v>Stroški zunanjih izvajalcev</v>
      </c>
      <c r="AU140" s="570" t="str">
        <f>$AE$5</f>
        <v>Oprema</v>
      </c>
      <c r="AV140" s="570" t="str">
        <f>$AE$6</f>
        <v>Gradnja in nakup nepr.</v>
      </c>
      <c r="AW140" s="570" t="str">
        <f>$AE$7</f>
        <v>Nepos. admin. str.</v>
      </c>
      <c r="AX140" s="570" t="s">
        <v>389</v>
      </c>
      <c r="AY140" s="570" t="str">
        <f>$AE$9</f>
        <v/>
      </c>
      <c r="AZ140" s="570" t="s">
        <v>113</v>
      </c>
      <c r="BA140" s="1050" t="s">
        <v>388</v>
      </c>
      <c r="BB140" s="156" t="s">
        <v>157</v>
      </c>
      <c r="BC140" s="135"/>
      <c r="BD140" s="55" t="s">
        <v>31</v>
      </c>
      <c r="BE140" s="570" t="str">
        <f>$AE$3</f>
        <v>Stroški osebja</v>
      </c>
      <c r="BF140" s="570" t="str">
        <f>$AE$4</f>
        <v>Stroški zunanjih izvajalcev</v>
      </c>
      <c r="BG140" s="570" t="str">
        <f>$AE$5</f>
        <v>Oprema</v>
      </c>
      <c r="BH140" s="570" t="str">
        <f>$AE$6</f>
        <v>Gradnja in nakup nepr.</v>
      </c>
      <c r="BI140" s="570" t="str">
        <f>$AE$7</f>
        <v>Nepos. admin. str.</v>
      </c>
      <c r="BJ140" s="570" t="s">
        <v>389</v>
      </c>
      <c r="BK140" s="570" t="str">
        <f>$AE$9</f>
        <v/>
      </c>
      <c r="BL140" s="570" t="s">
        <v>172</v>
      </c>
      <c r="BM140" s="570" t="s">
        <v>173</v>
      </c>
      <c r="BN140" s="189"/>
      <c r="BO140" s="137"/>
      <c r="BP140" s="55" t="s">
        <v>31</v>
      </c>
      <c r="BQ140" s="570" t="str">
        <f>$AE$3</f>
        <v>Stroški osebja</v>
      </c>
      <c r="BR140" s="570" t="str">
        <f>$AE$4</f>
        <v>Stroški zunanjih izvajalcev</v>
      </c>
      <c r="BS140" s="570" t="str">
        <f>$AE$5</f>
        <v>Oprema</v>
      </c>
      <c r="BT140" s="570" t="str">
        <f>$AE$6</f>
        <v>Gradnja in nakup nepr.</v>
      </c>
      <c r="BU140" s="570" t="str">
        <f>$AE$7</f>
        <v>Nepos. admin. str.</v>
      </c>
      <c r="BV140" s="570" t="s">
        <v>389</v>
      </c>
      <c r="BW140" s="570" t="str">
        <f>$AE$9</f>
        <v/>
      </c>
      <c r="BX140" s="570" t="s">
        <v>113</v>
      </c>
      <c r="BY140" s="134"/>
      <c r="BZ140" s="119"/>
      <c r="CA140" s="119"/>
      <c r="CB140" s="119"/>
    </row>
    <row r="141" spans="2:80" ht="15" x14ac:dyDescent="0.2">
      <c r="B141" s="1104"/>
      <c r="D141" s="66" t="s">
        <v>98</v>
      </c>
      <c r="E141" s="520">
        <f>'3. FN PO PARTNERJIH '!D169</f>
        <v>0</v>
      </c>
      <c r="F141" s="520">
        <f>'3. FN PO PARTNERJIH '!E169</f>
        <v>0</v>
      </c>
      <c r="G141" s="520">
        <f>'3. FN PO PARTNERJIH '!F169</f>
        <v>0</v>
      </c>
      <c r="H141" s="520">
        <f>'3. FN PO PARTNERJIH '!G169</f>
        <v>0</v>
      </c>
      <c r="I141" s="520">
        <f>'3. FN PO PARTNERJIH '!H169</f>
        <v>0</v>
      </c>
      <c r="J141" s="520">
        <f>'3. FN PO PARTNERJIH '!I169</f>
        <v>0</v>
      </c>
      <c r="K141" s="520">
        <f>'3. FN PO PARTNERJIH '!J169</f>
        <v>0</v>
      </c>
      <c r="L141" s="62">
        <f t="shared" ref="L141:L146" si="258">SUM(E141:K141)</f>
        <v>0</v>
      </c>
      <c r="M141" s="85"/>
      <c r="N141" s="73"/>
      <c r="O141" s="66" t="s">
        <v>98</v>
      </c>
      <c r="P141" s="114">
        <f>'8a. Pretekli potrjeni izdatki'!E121</f>
        <v>0</v>
      </c>
      <c r="Q141" s="114">
        <f>'8a. Pretekli potrjeni izdatki'!F121</f>
        <v>0</v>
      </c>
      <c r="R141" s="114">
        <f>'8a. Pretekli potrjeni izdatki'!G121</f>
        <v>0</v>
      </c>
      <c r="S141" s="114">
        <f>'8a. Pretekli potrjeni izdatki'!H121</f>
        <v>0</v>
      </c>
      <c r="T141" s="114">
        <f>'8a. Pretekli potrjeni izdatki'!I121</f>
        <v>0</v>
      </c>
      <c r="U141" s="114">
        <f>'8a. Pretekli potrjeni izdatki'!J121</f>
        <v>0</v>
      </c>
      <c r="V141" s="114">
        <f>'8a. Pretekli potrjeni izdatki'!K121</f>
        <v>0</v>
      </c>
      <c r="W141" s="62">
        <f t="shared" ref="W141:W146" si="259">SUM(P141:V141)</f>
        <v>0</v>
      </c>
      <c r="X141" s="118"/>
      <c r="Y141" s="73"/>
      <c r="Z141" s="139" t="str">
        <f>IF(COUNTIF('2. IZJAVA'!$P$51,"?*"),'2. IZJAVA'!$P$51,"")</f>
        <v/>
      </c>
      <c r="AA141" s="169" t="s">
        <v>98</v>
      </c>
      <c r="AB141" s="170">
        <f>SUMIFS('6. Seznam dokazil'!P:P,'6. Seznam dokazil'!C:C,AB138,'6. Seznam dokazil'!D:D,$AB$55,'6. Seznam dokazil'!E:E,AA141)</f>
        <v>0</v>
      </c>
      <c r="AC141" s="170">
        <f>SUMIFS('6. Seznam dokazil'!P:P,'6. Seznam dokazil'!C:C,'6a. Seznam dokazil '!AB138,'6. Seznam dokazil'!D:D,'6a. Seznam dokazil '!$AC$55,'6. Seznam dokazil'!E:E,'6a. Seznam dokazil '!AA141)</f>
        <v>0</v>
      </c>
      <c r="AD141" s="170">
        <f>SUMIFS('6. Seznam dokazil'!P:P,'6. Seznam dokazil'!C:C,'6a. Seznam dokazil '!AB138,'6. Seznam dokazil'!D:D,'6a. Seznam dokazil '!$AD$55,'6. Seznam dokazil'!E:E,'6a. Seznam dokazil '!AA141)</f>
        <v>0</v>
      </c>
      <c r="AE141" s="170">
        <f>SUMIFS('6. Seznam dokazil'!P:P,'6. Seznam dokazil'!C:C,'6a. Seznam dokazil '!AB138,'6. Seznam dokazil'!D:D,'6a. Seznam dokazil '!$AE$55,'6. Seznam dokazil'!E:E,'6a. Seznam dokazil '!AA141)</f>
        <v>0</v>
      </c>
      <c r="AF141" s="170">
        <f>SUMIFS('6. Seznam dokazil'!P:P,'6. Seznam dokazil'!C:C,'6a. Seznam dokazil '!AB138,'6. Seznam dokazil'!D:D,'6a. Seznam dokazil '!$AF$55,'6. Seznam dokazil'!E:E,'6a. Seznam dokazil '!AA141)</f>
        <v>0</v>
      </c>
      <c r="AG141" s="170">
        <f>IF($J$50=$AH$3,AL141,SUMIFS('6. Seznam dokazil'!P:P,'6. Seznam dokazil'!C:C,'6a. Seznam dokazil '!AB138,'6. Seznam dokazil'!D:D,'6a. Seznam dokazil '!$AG$55,'6. Seznam dokazil'!E:E,'6a. Seznam dokazil '!AA141))</f>
        <v>0</v>
      </c>
      <c r="AH141" s="170">
        <f>SUMIFS('6. Seznam dokazil'!P:P,'6. Seznam dokazil'!C:C,'6a. Seznam dokazil '!AB138,'6. Seznam dokazil'!D:D,'6a. Seznam dokazil '!$AH$55,'6. Seznam dokazil'!E:E,'6a. Seznam dokazil '!AA141)</f>
        <v>0</v>
      </c>
      <c r="AI141" s="171">
        <f t="shared" ref="AI141:AI146" si="260">+AB141+AC141+AD141+AE141+AF141+AG141+AH141</f>
        <v>0</v>
      </c>
      <c r="AJ141" s="171">
        <f t="shared" ref="AJ141:AJ146" si="261">+AG141+AF141+AE141+AD141+AC141+AB141</f>
        <v>0</v>
      </c>
      <c r="AK141" s="1054"/>
      <c r="AL141" s="170">
        <f>IFERROR((J141/J147)*AK147,0)</f>
        <v>0</v>
      </c>
      <c r="AM141" s="65"/>
      <c r="AN141" s="65"/>
      <c r="AO141" s="65"/>
      <c r="AP141" s="123"/>
      <c r="AQ141" s="124"/>
      <c r="AR141" s="66" t="s">
        <v>98</v>
      </c>
      <c r="AS141" s="114">
        <f>SUMIFS('6. Seznam dokazil'!O:O,'6. Seznam dokazil'!C:C,$AS$138,'6. Seznam dokazil'!D:D,$AS$55,'6. Seznam dokazil'!E:E,AR141)</f>
        <v>0</v>
      </c>
      <c r="AT141" s="114">
        <f>SUMIFS('6. Seznam dokazil'!O:O,'6. Seznam dokazil'!C:C,$AS$138,'6. Seznam dokazil'!D:D,$AT$55,'6. Seznam dokazil'!E:E,AR141)</f>
        <v>0</v>
      </c>
      <c r="AU141" s="114">
        <f>SUMIFS('6. Seznam dokazil'!O:O,'6. Seznam dokazil'!C:C,$AS$138,'6. Seznam dokazil'!D:D,$AU$55,'6. Seznam dokazil'!E:E,AR141)</f>
        <v>0</v>
      </c>
      <c r="AV141" s="114">
        <f>SUMIFS('6. Seznam dokazil'!O:O,'6. Seznam dokazil'!C:C,$AS$138,'6. Seznam dokazil'!D:D,$AV$55,'6. Seznam dokazil'!E:E,AR141)</f>
        <v>0</v>
      </c>
      <c r="AW141" s="114">
        <f>SUMIFS('6. Seznam dokazil'!O:O,'6. Seznam dokazil'!C:C,$AS$138,'6. Seznam dokazil'!D:D,$AW$55,'6. Seznam dokazil'!E:E,AR141)</f>
        <v>0</v>
      </c>
      <c r="AX141" s="114">
        <f>IF($J$50=$AH$3,BB141,SUMIFS('6. Seznam dokazil'!O:O,'6. Seznam dokazil'!C:C,$AS$138,'6. Seznam dokazil'!D:D,$AX$55,'6. Seznam dokazil'!E:E,AR141))</f>
        <v>0</v>
      </c>
      <c r="AY141" s="114">
        <f>SUMIFS('6. Seznam dokazil'!O:O,'6. Seznam dokazil'!C:C,$AS$138,'6. Seznam dokazil'!D:D,$AY$55,'6. Seznam dokazil'!E:E,AR141)</f>
        <v>0</v>
      </c>
      <c r="AZ141" s="62">
        <f t="shared" ref="AZ141:AZ146" si="262">SUM(AS141:AY141)</f>
        <v>0</v>
      </c>
      <c r="BA141" s="1051"/>
      <c r="BB141" s="173">
        <f>IFERROR((J141/J147)*BA147,0)</f>
        <v>0</v>
      </c>
      <c r="BC141" s="135"/>
      <c r="BD141" s="66" t="s">
        <v>98</v>
      </c>
      <c r="BE141" s="114">
        <f t="shared" ref="BE141:BK146" si="263">P141+AB141</f>
        <v>0</v>
      </c>
      <c r="BF141" s="114">
        <f t="shared" si="263"/>
        <v>0</v>
      </c>
      <c r="BG141" s="114">
        <f t="shared" si="263"/>
        <v>0</v>
      </c>
      <c r="BH141" s="114">
        <f t="shared" si="263"/>
        <v>0</v>
      </c>
      <c r="BI141" s="114">
        <f t="shared" si="263"/>
        <v>0</v>
      </c>
      <c r="BJ141" s="114">
        <f t="shared" si="263"/>
        <v>0</v>
      </c>
      <c r="BK141" s="114">
        <f t="shared" si="263"/>
        <v>0</v>
      </c>
      <c r="BL141" s="62">
        <f t="shared" ref="BL141:BL146" si="264">+BE141+BF141+BG141+BH141+BI141+BJ141+BK141</f>
        <v>0</v>
      </c>
      <c r="BM141" s="62">
        <f t="shared" ref="BM141:BM146" si="265">+BJ141+BI141+BH141+BG141+BF141+BE141</f>
        <v>0</v>
      </c>
      <c r="BN141" s="80"/>
      <c r="BO141" s="137"/>
      <c r="BP141" s="66" t="s">
        <v>98</v>
      </c>
      <c r="BQ141" s="114">
        <f t="shared" ref="BQ141:BW146" si="266">E141-BE141</f>
        <v>0</v>
      </c>
      <c r="BR141" s="114">
        <f t="shared" si="266"/>
        <v>0</v>
      </c>
      <c r="BS141" s="114">
        <f t="shared" si="266"/>
        <v>0</v>
      </c>
      <c r="BT141" s="114">
        <f t="shared" si="266"/>
        <v>0</v>
      </c>
      <c r="BU141" s="114">
        <f t="shared" si="266"/>
        <v>0</v>
      </c>
      <c r="BV141" s="114">
        <f t="shared" si="266"/>
        <v>0</v>
      </c>
      <c r="BW141" s="114">
        <f t="shared" si="266"/>
        <v>0</v>
      </c>
      <c r="BX141" s="62">
        <f t="shared" ref="BX141:BX146" si="267">SUM(BQ141:BW141)</f>
        <v>0</v>
      </c>
      <c r="BY141" s="134"/>
      <c r="BZ141" s="119"/>
      <c r="CA141" s="119"/>
      <c r="CB141" s="119"/>
    </row>
    <row r="142" spans="2:80" ht="15" x14ac:dyDescent="0.2">
      <c r="B142" s="1104"/>
      <c r="D142" s="66" t="s">
        <v>99</v>
      </c>
      <c r="E142" s="520">
        <f>'3. FN PO PARTNERJIH '!D170</f>
        <v>0</v>
      </c>
      <c r="F142" s="520">
        <f>'3. FN PO PARTNERJIH '!E170</f>
        <v>0</v>
      </c>
      <c r="G142" s="520">
        <f>'3. FN PO PARTNERJIH '!F170</f>
        <v>0</v>
      </c>
      <c r="H142" s="520">
        <f>'3. FN PO PARTNERJIH '!G170</f>
        <v>0</v>
      </c>
      <c r="I142" s="520">
        <f>'3. FN PO PARTNERJIH '!H170</f>
        <v>0</v>
      </c>
      <c r="J142" s="520">
        <f>'3. FN PO PARTNERJIH '!I170</f>
        <v>0</v>
      </c>
      <c r="K142" s="520">
        <f>'3. FN PO PARTNERJIH '!J170</f>
        <v>0</v>
      </c>
      <c r="L142" s="62">
        <f t="shared" si="258"/>
        <v>0</v>
      </c>
      <c r="M142" s="85"/>
      <c r="N142" s="73"/>
      <c r="O142" s="66" t="s">
        <v>99</v>
      </c>
      <c r="P142" s="114">
        <f>'8a. Pretekli potrjeni izdatki'!E122</f>
        <v>0</v>
      </c>
      <c r="Q142" s="114">
        <f>'8a. Pretekli potrjeni izdatki'!F122</f>
        <v>0</v>
      </c>
      <c r="R142" s="114">
        <f>'8a. Pretekli potrjeni izdatki'!G122</f>
        <v>0</v>
      </c>
      <c r="S142" s="114">
        <f>'8a. Pretekli potrjeni izdatki'!H122</f>
        <v>0</v>
      </c>
      <c r="T142" s="114">
        <f>'8a. Pretekli potrjeni izdatki'!I122</f>
        <v>0</v>
      </c>
      <c r="U142" s="114">
        <f>'8a. Pretekli potrjeni izdatki'!J122</f>
        <v>0</v>
      </c>
      <c r="V142" s="114">
        <f>'8a. Pretekli potrjeni izdatki'!K122</f>
        <v>0</v>
      </c>
      <c r="W142" s="62">
        <f t="shared" si="259"/>
        <v>0</v>
      </c>
      <c r="X142" s="118"/>
      <c r="Y142" s="73"/>
      <c r="Z142" s="139" t="str">
        <f>IF(COUNTIF('2. IZJAVA'!$P$51,"?*"),'2. IZJAVA'!$P$51,"")</f>
        <v/>
      </c>
      <c r="AA142" s="169" t="s">
        <v>99</v>
      </c>
      <c r="AB142" s="170">
        <f>SUMIFS('6. Seznam dokazil'!P:P,'6. Seznam dokazil'!C:C,AB138,'6. Seznam dokazil'!D:D,$AB$55,'6. Seznam dokazil'!E:E,AA142)</f>
        <v>0</v>
      </c>
      <c r="AC142" s="170">
        <f>SUMIFS('6. Seznam dokazil'!P:P,'6. Seznam dokazil'!C:C,'6a. Seznam dokazil '!AB138,'6. Seznam dokazil'!D:D,'6a. Seznam dokazil '!$AC$55,'6. Seznam dokazil'!E:E,'6a. Seznam dokazil '!AA142)</f>
        <v>0</v>
      </c>
      <c r="AD142" s="170">
        <f>SUMIFS('6. Seznam dokazil'!P:P,'6. Seznam dokazil'!C:C,'6a. Seznam dokazil '!AB138,'6. Seznam dokazil'!D:D,'6a. Seznam dokazil '!$AD$55,'6. Seznam dokazil'!E:E,'6a. Seznam dokazil '!AA142)</f>
        <v>0</v>
      </c>
      <c r="AE142" s="170">
        <f>SUMIFS('6. Seznam dokazil'!P:P,'6. Seznam dokazil'!C:C,'6a. Seznam dokazil '!AB138,'6. Seznam dokazil'!D:D,'6a. Seznam dokazil '!$AE$55,'6. Seznam dokazil'!E:E,'6a. Seznam dokazil '!AA142)</f>
        <v>0</v>
      </c>
      <c r="AF142" s="170">
        <f>SUMIFS('6. Seznam dokazil'!P:P,'6. Seznam dokazil'!C:C,'6a. Seznam dokazil '!AB138,'6. Seznam dokazil'!D:D,'6a. Seznam dokazil '!$AF$55,'6. Seznam dokazil'!E:E,'6a. Seznam dokazil '!AA142)</f>
        <v>0</v>
      </c>
      <c r="AG142" s="170">
        <f>IF($J$50=$AH$3,AL142,SUMIFS('6. Seznam dokazil'!P:P,'6. Seznam dokazil'!C:C,'6a. Seznam dokazil '!AB138,'6. Seznam dokazil'!D:D,'6a. Seznam dokazil '!$AG$55,'6. Seznam dokazil'!E:E,'6a. Seznam dokazil '!AA142))</f>
        <v>0</v>
      </c>
      <c r="AH142" s="170">
        <f>SUMIFS('6. Seznam dokazil'!P:P,'6. Seznam dokazil'!C:C,'6a. Seznam dokazil '!AB138,'6. Seznam dokazil'!D:D,'6a. Seznam dokazil '!$AH$55,'6. Seznam dokazil'!E:E,'6a. Seznam dokazil '!AA142)</f>
        <v>0</v>
      </c>
      <c r="AI142" s="171">
        <f t="shared" si="260"/>
        <v>0</v>
      </c>
      <c r="AJ142" s="171">
        <f t="shared" si="261"/>
        <v>0</v>
      </c>
      <c r="AK142" s="1054"/>
      <c r="AL142" s="170">
        <f>IFERROR((J142/J147)*AK147,0)</f>
        <v>0</v>
      </c>
      <c r="AM142" s="65"/>
      <c r="AN142" s="65"/>
      <c r="AO142" s="65"/>
      <c r="AP142" s="123"/>
      <c r="AQ142" s="124"/>
      <c r="AR142" s="66" t="s">
        <v>99</v>
      </c>
      <c r="AS142" s="114">
        <f>SUMIFS('6. Seznam dokazil'!O:O,'6. Seznam dokazil'!C:C,$AS$138,'6. Seznam dokazil'!D:D,$AS$55,'6. Seznam dokazil'!E:E,AR142)</f>
        <v>0</v>
      </c>
      <c r="AT142" s="114">
        <f>SUMIFS('6. Seznam dokazil'!O:O,'6. Seznam dokazil'!C:C,$AS$138,'6. Seznam dokazil'!D:D,$AT$55,'6. Seznam dokazil'!E:E,AR142)</f>
        <v>0</v>
      </c>
      <c r="AU142" s="114">
        <f>SUMIFS('6. Seznam dokazil'!O:O,'6. Seznam dokazil'!C:C,$AS$138,'6. Seznam dokazil'!D:D,$AU$55,'6. Seznam dokazil'!E:E,AR142)</f>
        <v>0</v>
      </c>
      <c r="AV142" s="114">
        <f>SUMIFS('6. Seznam dokazil'!O:O,'6. Seznam dokazil'!C:C,$AS$138,'6. Seznam dokazil'!D:D,$AV$55,'6. Seznam dokazil'!E:E,AR142)</f>
        <v>0</v>
      </c>
      <c r="AW142" s="114">
        <f>SUMIFS('6. Seznam dokazil'!O:O,'6. Seznam dokazil'!C:C,$AS$138,'6. Seznam dokazil'!D:D,$AW$55,'6. Seznam dokazil'!E:E,AR142)</f>
        <v>0</v>
      </c>
      <c r="AX142" s="114">
        <f>IF($J$50=$AH$3,BB142,SUMIFS('6. Seznam dokazil'!O:O,'6. Seznam dokazil'!C:C,$AS$138,'6. Seznam dokazil'!D:D,$AX$55,'6. Seznam dokazil'!E:E,AR142))</f>
        <v>0</v>
      </c>
      <c r="AY142" s="114">
        <f>SUMIFS('6. Seznam dokazil'!O:O,'6. Seznam dokazil'!C:C,$AS$138,'6. Seznam dokazil'!D:D,$AY$55,'6. Seznam dokazil'!E:E,AR142)</f>
        <v>0</v>
      </c>
      <c r="AZ142" s="62">
        <f t="shared" si="262"/>
        <v>0</v>
      </c>
      <c r="BA142" s="1051"/>
      <c r="BB142" s="173">
        <f>IFERROR((J142/J147)*BA147,0)</f>
        <v>0</v>
      </c>
      <c r="BC142" s="135"/>
      <c r="BD142" s="66" t="s">
        <v>99</v>
      </c>
      <c r="BE142" s="114">
        <f t="shared" si="263"/>
        <v>0</v>
      </c>
      <c r="BF142" s="114">
        <f t="shared" si="263"/>
        <v>0</v>
      </c>
      <c r="BG142" s="114">
        <f t="shared" si="263"/>
        <v>0</v>
      </c>
      <c r="BH142" s="114">
        <f t="shared" si="263"/>
        <v>0</v>
      </c>
      <c r="BI142" s="114">
        <f t="shared" si="263"/>
        <v>0</v>
      </c>
      <c r="BJ142" s="114">
        <f t="shared" si="263"/>
        <v>0</v>
      </c>
      <c r="BK142" s="114">
        <f t="shared" si="263"/>
        <v>0</v>
      </c>
      <c r="BL142" s="62">
        <f t="shared" si="264"/>
        <v>0</v>
      </c>
      <c r="BM142" s="62">
        <f t="shared" si="265"/>
        <v>0</v>
      </c>
      <c r="BN142" s="80"/>
      <c r="BO142" s="137"/>
      <c r="BP142" s="66" t="s">
        <v>99</v>
      </c>
      <c r="BQ142" s="114">
        <f t="shared" si="266"/>
        <v>0</v>
      </c>
      <c r="BR142" s="114">
        <f t="shared" si="266"/>
        <v>0</v>
      </c>
      <c r="BS142" s="114">
        <f t="shared" si="266"/>
        <v>0</v>
      </c>
      <c r="BT142" s="114">
        <f t="shared" si="266"/>
        <v>0</v>
      </c>
      <c r="BU142" s="114">
        <f t="shared" si="266"/>
        <v>0</v>
      </c>
      <c r="BV142" s="114">
        <f t="shared" si="266"/>
        <v>0</v>
      </c>
      <c r="BW142" s="114">
        <f t="shared" si="266"/>
        <v>0</v>
      </c>
      <c r="BX142" s="62">
        <f t="shared" si="267"/>
        <v>0</v>
      </c>
      <c r="BY142" s="134"/>
      <c r="BZ142" s="119"/>
      <c r="CA142" s="119"/>
      <c r="CB142" s="119"/>
    </row>
    <row r="143" spans="2:80" ht="15" x14ac:dyDescent="0.2">
      <c r="B143" s="1104"/>
      <c r="D143" s="66" t="s">
        <v>77</v>
      </c>
      <c r="E143" s="520">
        <f>'3. FN PO PARTNERJIH '!D171</f>
        <v>0</v>
      </c>
      <c r="F143" s="520">
        <f>'3. FN PO PARTNERJIH '!E171</f>
        <v>0</v>
      </c>
      <c r="G143" s="520">
        <f>'3. FN PO PARTNERJIH '!F171</f>
        <v>0</v>
      </c>
      <c r="H143" s="520">
        <f>'3. FN PO PARTNERJIH '!G171</f>
        <v>0</v>
      </c>
      <c r="I143" s="520">
        <f>'3. FN PO PARTNERJIH '!H171</f>
        <v>0</v>
      </c>
      <c r="J143" s="520">
        <f>'3. FN PO PARTNERJIH '!I171</f>
        <v>0</v>
      </c>
      <c r="K143" s="520">
        <f>'3. FN PO PARTNERJIH '!J171</f>
        <v>0</v>
      </c>
      <c r="L143" s="62">
        <f t="shared" si="258"/>
        <v>0</v>
      </c>
      <c r="M143" s="85"/>
      <c r="N143" s="73"/>
      <c r="O143" s="66" t="s">
        <v>77</v>
      </c>
      <c r="P143" s="114">
        <f>'8a. Pretekli potrjeni izdatki'!E123</f>
        <v>0</v>
      </c>
      <c r="Q143" s="114">
        <f>'8a. Pretekli potrjeni izdatki'!F123</f>
        <v>0</v>
      </c>
      <c r="R143" s="114">
        <f>'8a. Pretekli potrjeni izdatki'!G123</f>
        <v>0</v>
      </c>
      <c r="S143" s="114">
        <f>'8a. Pretekli potrjeni izdatki'!H123</f>
        <v>0</v>
      </c>
      <c r="T143" s="114">
        <f>'8a. Pretekli potrjeni izdatki'!I123</f>
        <v>0</v>
      </c>
      <c r="U143" s="114">
        <f>'8a. Pretekli potrjeni izdatki'!J123</f>
        <v>0</v>
      </c>
      <c r="V143" s="114">
        <f>'8a. Pretekli potrjeni izdatki'!K123</f>
        <v>0</v>
      </c>
      <c r="W143" s="62">
        <f t="shared" si="259"/>
        <v>0</v>
      </c>
      <c r="X143" s="118"/>
      <c r="Y143" s="73"/>
      <c r="Z143" s="139" t="str">
        <f>IF(COUNTIF('2. IZJAVA'!$P$51,"?*"),'2. IZJAVA'!$P$51,"")</f>
        <v/>
      </c>
      <c r="AA143" s="169" t="s">
        <v>77</v>
      </c>
      <c r="AB143" s="170">
        <f>SUMIFS('6. Seznam dokazil'!P:P,'6. Seznam dokazil'!C:C,AB138,'6. Seznam dokazil'!D:D,$AB$55,'6. Seznam dokazil'!E:E,AA143)</f>
        <v>0</v>
      </c>
      <c r="AC143" s="170">
        <f>SUMIFS('6. Seznam dokazil'!P:P,'6. Seznam dokazil'!C:C,'6a. Seznam dokazil '!AB138,'6. Seznam dokazil'!D:D,'6a. Seznam dokazil '!$AC$55,'6. Seznam dokazil'!E:E,'6a. Seznam dokazil '!AA143)</f>
        <v>0</v>
      </c>
      <c r="AD143" s="170">
        <f>SUMIFS('6. Seznam dokazil'!P:P,'6. Seznam dokazil'!C:C,'6a. Seznam dokazil '!AB138,'6. Seznam dokazil'!D:D,'6a. Seznam dokazil '!$AD$55,'6. Seznam dokazil'!E:E,'6a. Seznam dokazil '!AA143)</f>
        <v>0</v>
      </c>
      <c r="AE143" s="170">
        <f>SUMIFS('6. Seznam dokazil'!P:P,'6. Seznam dokazil'!C:C,'6a. Seznam dokazil '!AB138,'6. Seznam dokazil'!D:D,'6a. Seznam dokazil '!$AE$55,'6. Seznam dokazil'!E:E,'6a. Seznam dokazil '!AA143)</f>
        <v>0</v>
      </c>
      <c r="AF143" s="170">
        <f>SUMIFS('6. Seznam dokazil'!P:P,'6. Seznam dokazil'!C:C,'6a. Seznam dokazil '!AB138,'6. Seznam dokazil'!D:D,'6a. Seznam dokazil '!$AF$55,'6. Seznam dokazil'!E:E,'6a. Seznam dokazil '!AA143)</f>
        <v>0</v>
      </c>
      <c r="AG143" s="170">
        <f>IF($J$50=$AH$3,AL143,SUMIFS('6. Seznam dokazil'!P:P,'6. Seznam dokazil'!C:C,'6a. Seznam dokazil '!AB138,'6. Seznam dokazil'!D:D,'6a. Seznam dokazil '!$AG$55,'6. Seznam dokazil'!E:E,'6a. Seznam dokazil '!AA143))</f>
        <v>0</v>
      </c>
      <c r="AH143" s="170">
        <f>SUMIFS('6. Seznam dokazil'!P:P,'6. Seznam dokazil'!C:C,'6a. Seznam dokazil '!AB138,'6. Seznam dokazil'!D:D,'6a. Seznam dokazil '!$AH$55,'6. Seznam dokazil'!E:E,'6a. Seznam dokazil '!AA143)</f>
        <v>0</v>
      </c>
      <c r="AI143" s="171">
        <f t="shared" si="260"/>
        <v>0</v>
      </c>
      <c r="AJ143" s="171">
        <f t="shared" si="261"/>
        <v>0</v>
      </c>
      <c r="AK143" s="1054"/>
      <c r="AL143" s="170">
        <f>IFERROR((J143/J147)*AK147,0)</f>
        <v>0</v>
      </c>
      <c r="AM143" s="65"/>
      <c r="AN143" s="65"/>
      <c r="AO143" s="65"/>
      <c r="AP143" s="123"/>
      <c r="AQ143" s="124"/>
      <c r="AR143" s="66" t="s">
        <v>77</v>
      </c>
      <c r="AS143" s="114">
        <f>SUMIFS('6. Seznam dokazil'!O:O,'6. Seznam dokazil'!C:C,$AS$138,'6. Seznam dokazil'!D:D,$AS$55,'6. Seznam dokazil'!E:E,AR143)</f>
        <v>0</v>
      </c>
      <c r="AT143" s="114">
        <f>SUMIFS('6. Seznam dokazil'!O:O,'6. Seznam dokazil'!C:C,$AS$138,'6. Seznam dokazil'!D:D,$AT$55,'6. Seznam dokazil'!E:E,AR143)</f>
        <v>0</v>
      </c>
      <c r="AU143" s="114">
        <f>SUMIFS('6. Seznam dokazil'!O:O,'6. Seznam dokazil'!C:C,$AS$138,'6. Seznam dokazil'!D:D,$AU$55,'6. Seznam dokazil'!E:E,AR143)</f>
        <v>0</v>
      </c>
      <c r="AV143" s="114">
        <f>SUMIFS('6. Seznam dokazil'!O:O,'6. Seznam dokazil'!C:C,$AS$138,'6. Seznam dokazil'!D:D,$AV$55,'6. Seznam dokazil'!E:E,AR143)</f>
        <v>0</v>
      </c>
      <c r="AW143" s="114">
        <f>SUMIFS('6. Seznam dokazil'!O:O,'6. Seznam dokazil'!C:C,$AS$138,'6. Seznam dokazil'!D:D,$AW$55,'6. Seznam dokazil'!E:E,AR143)</f>
        <v>0</v>
      </c>
      <c r="AX143" s="114">
        <f>IF($J$50=$AH$3,BB143,SUMIFS('6. Seznam dokazil'!O:O,'6. Seznam dokazil'!C:C,$AS$138,'6. Seznam dokazil'!D:D,$AX$55,'6. Seznam dokazil'!E:E,AR143))</f>
        <v>0</v>
      </c>
      <c r="AY143" s="114">
        <f>SUMIFS('6. Seznam dokazil'!O:O,'6. Seznam dokazil'!C:C,$AS$138,'6. Seznam dokazil'!D:D,$AY$55,'6. Seznam dokazil'!E:E,AR143)</f>
        <v>0</v>
      </c>
      <c r="AZ143" s="62">
        <f t="shared" si="262"/>
        <v>0</v>
      </c>
      <c r="BA143" s="1051"/>
      <c r="BB143" s="173">
        <f>IFERROR((J143/J147)*BA147,0)</f>
        <v>0</v>
      </c>
      <c r="BC143" s="135"/>
      <c r="BD143" s="66" t="s">
        <v>77</v>
      </c>
      <c r="BE143" s="114">
        <f t="shared" si="263"/>
        <v>0</v>
      </c>
      <c r="BF143" s="114">
        <f t="shared" si="263"/>
        <v>0</v>
      </c>
      <c r="BG143" s="114">
        <f t="shared" si="263"/>
        <v>0</v>
      </c>
      <c r="BH143" s="114">
        <f t="shared" si="263"/>
        <v>0</v>
      </c>
      <c r="BI143" s="114">
        <f t="shared" si="263"/>
        <v>0</v>
      </c>
      <c r="BJ143" s="114">
        <f t="shared" si="263"/>
        <v>0</v>
      </c>
      <c r="BK143" s="114">
        <f t="shared" si="263"/>
        <v>0</v>
      </c>
      <c r="BL143" s="62">
        <f t="shared" si="264"/>
        <v>0</v>
      </c>
      <c r="BM143" s="62">
        <f t="shared" si="265"/>
        <v>0</v>
      </c>
      <c r="BN143" s="80"/>
      <c r="BO143" s="137"/>
      <c r="BP143" s="66" t="s">
        <v>77</v>
      </c>
      <c r="BQ143" s="114">
        <f t="shared" si="266"/>
        <v>0</v>
      </c>
      <c r="BR143" s="114">
        <f t="shared" si="266"/>
        <v>0</v>
      </c>
      <c r="BS143" s="114">
        <f t="shared" si="266"/>
        <v>0</v>
      </c>
      <c r="BT143" s="114">
        <f t="shared" si="266"/>
        <v>0</v>
      </c>
      <c r="BU143" s="114">
        <f t="shared" si="266"/>
        <v>0</v>
      </c>
      <c r="BV143" s="114">
        <f t="shared" si="266"/>
        <v>0</v>
      </c>
      <c r="BW143" s="114">
        <f t="shared" si="266"/>
        <v>0</v>
      </c>
      <c r="BX143" s="62">
        <f t="shared" si="267"/>
        <v>0</v>
      </c>
      <c r="BY143" s="134"/>
      <c r="BZ143" s="119"/>
      <c r="CA143" s="119"/>
      <c r="CB143" s="119"/>
    </row>
    <row r="144" spans="2:80" ht="15" x14ac:dyDescent="0.2">
      <c r="B144" s="1104"/>
      <c r="D144" s="66" t="s">
        <v>78</v>
      </c>
      <c r="E144" s="520">
        <f>'3. FN PO PARTNERJIH '!D172</f>
        <v>0</v>
      </c>
      <c r="F144" s="520">
        <f>'3. FN PO PARTNERJIH '!E172</f>
        <v>0</v>
      </c>
      <c r="G144" s="520">
        <f>'3. FN PO PARTNERJIH '!F172</f>
        <v>0</v>
      </c>
      <c r="H144" s="520">
        <f>'3. FN PO PARTNERJIH '!G172</f>
        <v>0</v>
      </c>
      <c r="I144" s="520">
        <f>'3. FN PO PARTNERJIH '!H172</f>
        <v>0</v>
      </c>
      <c r="J144" s="520">
        <f>'3. FN PO PARTNERJIH '!I172</f>
        <v>0</v>
      </c>
      <c r="K144" s="520">
        <f>'3. FN PO PARTNERJIH '!J172</f>
        <v>0</v>
      </c>
      <c r="L144" s="62">
        <f t="shared" si="258"/>
        <v>0</v>
      </c>
      <c r="M144" s="85"/>
      <c r="N144" s="73"/>
      <c r="O144" s="66" t="s">
        <v>78</v>
      </c>
      <c r="P144" s="114">
        <f>'8a. Pretekli potrjeni izdatki'!E124</f>
        <v>0</v>
      </c>
      <c r="Q144" s="114">
        <f>'8a. Pretekli potrjeni izdatki'!F124</f>
        <v>0</v>
      </c>
      <c r="R144" s="114">
        <f>'8a. Pretekli potrjeni izdatki'!G124</f>
        <v>0</v>
      </c>
      <c r="S144" s="114">
        <f>'8a. Pretekli potrjeni izdatki'!H124</f>
        <v>0</v>
      </c>
      <c r="T144" s="114">
        <f>'8a. Pretekli potrjeni izdatki'!I124</f>
        <v>0</v>
      </c>
      <c r="U144" s="114">
        <f>'8a. Pretekli potrjeni izdatki'!J124</f>
        <v>0</v>
      </c>
      <c r="V144" s="114">
        <f>'8a. Pretekli potrjeni izdatki'!K124</f>
        <v>0</v>
      </c>
      <c r="W144" s="62">
        <f t="shared" si="259"/>
        <v>0</v>
      </c>
      <c r="X144" s="149"/>
      <c r="Y144" s="73"/>
      <c r="Z144" s="139" t="str">
        <f>IF(COUNTIF('2. IZJAVA'!$P$51,"?*"),'2. IZJAVA'!$P$51,"")</f>
        <v/>
      </c>
      <c r="AA144" s="169" t="s">
        <v>78</v>
      </c>
      <c r="AB144" s="170">
        <f>SUMIFS('6. Seznam dokazil'!P:P,'6. Seznam dokazil'!C:C,AB138,'6. Seznam dokazil'!D:D,$AB$55,'6. Seznam dokazil'!E:E,AA144)</f>
        <v>0</v>
      </c>
      <c r="AC144" s="170">
        <f>SUMIFS('6. Seznam dokazil'!P:P,'6. Seznam dokazil'!C:C,'6a. Seznam dokazil '!AB138,'6. Seznam dokazil'!D:D,'6a. Seznam dokazil '!$AC$55,'6. Seznam dokazil'!E:E,'6a. Seznam dokazil '!AA144)</f>
        <v>0</v>
      </c>
      <c r="AD144" s="170">
        <f>SUMIFS('6. Seznam dokazil'!P:P,'6. Seznam dokazil'!C:C,'6a. Seznam dokazil '!AB138,'6. Seznam dokazil'!D:D,'6a. Seznam dokazil '!$AD$55,'6. Seznam dokazil'!E:E,'6a. Seznam dokazil '!AA144)</f>
        <v>0</v>
      </c>
      <c r="AE144" s="170">
        <f>SUMIFS('6. Seznam dokazil'!P:P,'6. Seznam dokazil'!C:C,'6a. Seznam dokazil '!AB138,'6. Seznam dokazil'!D:D,'6a. Seznam dokazil '!$AE$55,'6. Seznam dokazil'!E:E,'6a. Seznam dokazil '!AA144)</f>
        <v>0</v>
      </c>
      <c r="AF144" s="170">
        <f>SUMIFS('6. Seznam dokazil'!P:P,'6. Seznam dokazil'!C:C,'6a. Seznam dokazil '!AB138,'6. Seznam dokazil'!D:D,'6a. Seznam dokazil '!$AF$55,'6. Seznam dokazil'!E:E,'6a. Seznam dokazil '!AA144)</f>
        <v>0</v>
      </c>
      <c r="AG144" s="170">
        <f>IF($J$50=$AH$3,AL144,SUMIFS('6. Seznam dokazil'!P:P,'6. Seznam dokazil'!C:C,'6a. Seznam dokazil '!AB138,'6. Seznam dokazil'!D:D,'6a. Seznam dokazil '!$AG$55,'6. Seznam dokazil'!E:E,'6a. Seznam dokazil '!AA144))</f>
        <v>0</v>
      </c>
      <c r="AH144" s="170">
        <f>SUMIFS('6. Seznam dokazil'!P:P,'6. Seznam dokazil'!C:C,'6a. Seznam dokazil '!AB138,'6. Seznam dokazil'!D:D,'6a. Seznam dokazil '!$AH$55,'6. Seznam dokazil'!E:E,'6a. Seznam dokazil '!AA144)</f>
        <v>0</v>
      </c>
      <c r="AI144" s="171">
        <f t="shared" si="260"/>
        <v>0</v>
      </c>
      <c r="AJ144" s="171">
        <f t="shared" si="261"/>
        <v>0</v>
      </c>
      <c r="AK144" s="1054"/>
      <c r="AL144" s="170">
        <f>IFERROR((J144/J147)*AK147,0)</f>
        <v>0</v>
      </c>
      <c r="AM144" s="65"/>
      <c r="AN144" s="65"/>
      <c r="AO144" s="65"/>
      <c r="AP144" s="123"/>
      <c r="AQ144" s="124"/>
      <c r="AR144" s="66" t="s">
        <v>78</v>
      </c>
      <c r="AS144" s="114">
        <f>SUMIFS('6. Seznam dokazil'!O:O,'6. Seznam dokazil'!C:C,$AS$138,'6. Seznam dokazil'!D:D,$AS$55,'6. Seznam dokazil'!E:E,AR144)</f>
        <v>0</v>
      </c>
      <c r="AT144" s="114">
        <f>SUMIFS('6. Seznam dokazil'!O:O,'6. Seznam dokazil'!C:C,$AS$138,'6. Seznam dokazil'!D:D,$AT$55,'6. Seznam dokazil'!E:E,AR144)</f>
        <v>0</v>
      </c>
      <c r="AU144" s="114">
        <f>SUMIFS('6. Seznam dokazil'!O:O,'6. Seznam dokazil'!C:C,$AS$138,'6. Seznam dokazil'!D:D,$AU$55,'6. Seznam dokazil'!E:E,AR144)</f>
        <v>0</v>
      </c>
      <c r="AV144" s="114">
        <f>SUMIFS('6. Seznam dokazil'!O:O,'6. Seznam dokazil'!C:C,$AS$138,'6. Seznam dokazil'!D:D,$AV$55,'6. Seznam dokazil'!E:E,AR144)</f>
        <v>0</v>
      </c>
      <c r="AW144" s="114">
        <f>SUMIFS('6. Seznam dokazil'!O:O,'6. Seznam dokazil'!C:C,$AS$138,'6. Seznam dokazil'!D:D,$AW$55,'6. Seznam dokazil'!E:E,AR144)</f>
        <v>0</v>
      </c>
      <c r="AX144" s="114">
        <f>IF($J$50=$AH$3,BB144,SUMIFS('6. Seznam dokazil'!O:O,'6. Seznam dokazil'!C:C,$AS$138,'6. Seznam dokazil'!D:D,$AX$55,'6. Seznam dokazil'!E:E,AR144))</f>
        <v>0</v>
      </c>
      <c r="AY144" s="114">
        <f>SUMIFS('6. Seznam dokazil'!O:O,'6. Seznam dokazil'!C:C,$AS$138,'6. Seznam dokazil'!D:D,$AY$55,'6. Seznam dokazil'!E:E,AR144)</f>
        <v>0</v>
      </c>
      <c r="AZ144" s="62">
        <f t="shared" si="262"/>
        <v>0</v>
      </c>
      <c r="BA144" s="1051"/>
      <c r="BB144" s="173">
        <f>IFERROR((J144/J147)*BA147,0)</f>
        <v>0</v>
      </c>
      <c r="BC144" s="135"/>
      <c r="BD144" s="66" t="s">
        <v>78</v>
      </c>
      <c r="BE144" s="114">
        <f t="shared" si="263"/>
        <v>0</v>
      </c>
      <c r="BF144" s="114">
        <f t="shared" si="263"/>
        <v>0</v>
      </c>
      <c r="BG144" s="114">
        <f t="shared" si="263"/>
        <v>0</v>
      </c>
      <c r="BH144" s="114">
        <f t="shared" si="263"/>
        <v>0</v>
      </c>
      <c r="BI144" s="114">
        <f t="shared" si="263"/>
        <v>0</v>
      </c>
      <c r="BJ144" s="114">
        <f t="shared" si="263"/>
        <v>0</v>
      </c>
      <c r="BK144" s="114">
        <f t="shared" si="263"/>
        <v>0</v>
      </c>
      <c r="BL144" s="62">
        <f t="shared" si="264"/>
        <v>0</v>
      </c>
      <c r="BM144" s="62">
        <f t="shared" si="265"/>
        <v>0</v>
      </c>
      <c r="BN144" s="80"/>
      <c r="BO144" s="137"/>
      <c r="BP144" s="66" t="s">
        <v>78</v>
      </c>
      <c r="BQ144" s="114">
        <f t="shared" si="266"/>
        <v>0</v>
      </c>
      <c r="BR144" s="114">
        <f t="shared" si="266"/>
        <v>0</v>
      </c>
      <c r="BS144" s="114">
        <f t="shared" si="266"/>
        <v>0</v>
      </c>
      <c r="BT144" s="114">
        <f t="shared" si="266"/>
        <v>0</v>
      </c>
      <c r="BU144" s="114">
        <f t="shared" si="266"/>
        <v>0</v>
      </c>
      <c r="BV144" s="114">
        <f t="shared" si="266"/>
        <v>0</v>
      </c>
      <c r="BW144" s="114">
        <f t="shared" si="266"/>
        <v>0</v>
      </c>
      <c r="BX144" s="62">
        <f t="shared" si="267"/>
        <v>0</v>
      </c>
      <c r="BY144" s="134"/>
      <c r="BZ144" s="119"/>
      <c r="CA144" s="119"/>
      <c r="CB144" s="119"/>
    </row>
    <row r="145" spans="2:80" ht="15" x14ac:dyDescent="0.2">
      <c r="B145" s="1104"/>
      <c r="D145" s="66" t="s">
        <v>79</v>
      </c>
      <c r="E145" s="520">
        <f>'3. FN PO PARTNERJIH '!D173</f>
        <v>0</v>
      </c>
      <c r="F145" s="520">
        <f>'3. FN PO PARTNERJIH '!E173</f>
        <v>0</v>
      </c>
      <c r="G145" s="520">
        <f>'3. FN PO PARTNERJIH '!F173</f>
        <v>0</v>
      </c>
      <c r="H145" s="520">
        <f>'3. FN PO PARTNERJIH '!G173</f>
        <v>0</v>
      </c>
      <c r="I145" s="520">
        <f>'3. FN PO PARTNERJIH '!H173</f>
        <v>0</v>
      </c>
      <c r="J145" s="520">
        <f>'3. FN PO PARTNERJIH '!I173</f>
        <v>0</v>
      </c>
      <c r="K145" s="520">
        <f>'3. FN PO PARTNERJIH '!J173</f>
        <v>0</v>
      </c>
      <c r="L145" s="62">
        <f t="shared" si="258"/>
        <v>0</v>
      </c>
      <c r="M145" s="85"/>
      <c r="N145" s="73"/>
      <c r="O145" s="66" t="s">
        <v>79</v>
      </c>
      <c r="P145" s="114">
        <f>'8a. Pretekli potrjeni izdatki'!E125</f>
        <v>0</v>
      </c>
      <c r="Q145" s="114">
        <f>'8a. Pretekli potrjeni izdatki'!F125</f>
        <v>0</v>
      </c>
      <c r="R145" s="114">
        <f>'8a. Pretekli potrjeni izdatki'!G125</f>
        <v>0</v>
      </c>
      <c r="S145" s="114">
        <f>'8a. Pretekli potrjeni izdatki'!H125</f>
        <v>0</v>
      </c>
      <c r="T145" s="114">
        <f>'8a. Pretekli potrjeni izdatki'!I125</f>
        <v>0</v>
      </c>
      <c r="U145" s="114">
        <f>'8a. Pretekli potrjeni izdatki'!J125</f>
        <v>0</v>
      </c>
      <c r="V145" s="114">
        <f>'8a. Pretekli potrjeni izdatki'!K125</f>
        <v>0</v>
      </c>
      <c r="W145" s="62">
        <f t="shared" si="259"/>
        <v>0</v>
      </c>
      <c r="X145" s="149"/>
      <c r="Y145" s="73"/>
      <c r="Z145" s="139" t="str">
        <f>IF(COUNTIF('2. IZJAVA'!$P$51,"?*"),'2. IZJAVA'!$P$51,"")</f>
        <v/>
      </c>
      <c r="AA145" s="169" t="s">
        <v>79</v>
      </c>
      <c r="AB145" s="170">
        <f>SUMIFS('6. Seznam dokazil'!P:P,'6. Seznam dokazil'!C:C,AB138,'6. Seznam dokazil'!D:D,$AB$55,'6. Seznam dokazil'!E:E,AA145)</f>
        <v>0</v>
      </c>
      <c r="AC145" s="170">
        <f>SUMIFS('6. Seznam dokazil'!P:P,'6. Seznam dokazil'!C:C,'6a. Seznam dokazil '!AB138,'6. Seznam dokazil'!D:D,'6a. Seznam dokazil '!$AC$55,'6. Seznam dokazil'!E:E,'6a. Seznam dokazil '!AA145)</f>
        <v>0</v>
      </c>
      <c r="AD145" s="170">
        <f>SUMIFS('6. Seznam dokazil'!P:P,'6. Seznam dokazil'!C:C,'6a. Seznam dokazil '!AB138,'6. Seznam dokazil'!D:D,'6a. Seznam dokazil '!$AD$55,'6. Seznam dokazil'!E:E,'6a. Seznam dokazil '!AA145)</f>
        <v>0</v>
      </c>
      <c r="AE145" s="170">
        <f>SUMIFS('6. Seznam dokazil'!P:P,'6. Seznam dokazil'!C:C,'6a. Seznam dokazil '!AB138,'6. Seznam dokazil'!D:D,'6a. Seznam dokazil '!$AE$55,'6. Seznam dokazil'!E:E,'6a. Seznam dokazil '!AA145)</f>
        <v>0</v>
      </c>
      <c r="AF145" s="170">
        <f>SUMIFS('6. Seznam dokazil'!P:P,'6. Seznam dokazil'!C:C,'6a. Seznam dokazil '!AB138,'6. Seznam dokazil'!D:D,'6a. Seznam dokazil '!$AF$55,'6. Seznam dokazil'!E:E,'6a. Seznam dokazil '!AA145)</f>
        <v>0</v>
      </c>
      <c r="AG145" s="170">
        <f>IF($J$50=$AH$3,AL145,SUMIFS('6. Seznam dokazil'!P:P,'6. Seznam dokazil'!C:C,'6a. Seznam dokazil '!AB138,'6. Seznam dokazil'!D:D,'6a. Seznam dokazil '!$AG$55,'6. Seznam dokazil'!E:E,'6a. Seznam dokazil '!AA145))</f>
        <v>0</v>
      </c>
      <c r="AH145" s="170">
        <f>SUMIFS('6. Seznam dokazil'!P:P,'6. Seznam dokazil'!C:C,'6a. Seznam dokazil '!AB138,'6. Seznam dokazil'!D:D,'6a. Seznam dokazil '!$AH$55,'6. Seznam dokazil'!E:E,'6a. Seznam dokazil '!AA145)</f>
        <v>0</v>
      </c>
      <c r="AI145" s="171">
        <f t="shared" si="260"/>
        <v>0</v>
      </c>
      <c r="AJ145" s="171">
        <f t="shared" si="261"/>
        <v>0</v>
      </c>
      <c r="AK145" s="1054"/>
      <c r="AL145" s="170">
        <f>IFERROR((J145/J147)*AK147,0)</f>
        <v>0</v>
      </c>
      <c r="AM145" s="65"/>
      <c r="AN145" s="65"/>
      <c r="AO145" s="65"/>
      <c r="AP145" s="123"/>
      <c r="AQ145" s="124"/>
      <c r="AR145" s="66" t="s">
        <v>79</v>
      </c>
      <c r="AS145" s="114">
        <f>SUMIFS('6. Seznam dokazil'!O:O,'6. Seznam dokazil'!C:C,$AS$138,'6. Seznam dokazil'!D:D,$AS$55,'6. Seznam dokazil'!E:E,AR145)</f>
        <v>0</v>
      </c>
      <c r="AT145" s="114">
        <f>SUMIFS('6. Seznam dokazil'!O:O,'6. Seznam dokazil'!C:C,$AS$138,'6. Seznam dokazil'!D:D,$AT$55,'6. Seznam dokazil'!E:E,AR145)</f>
        <v>0</v>
      </c>
      <c r="AU145" s="114">
        <f>SUMIFS('6. Seznam dokazil'!O:O,'6. Seznam dokazil'!C:C,$AS$138,'6. Seznam dokazil'!D:D,$AU$55,'6. Seznam dokazil'!E:E,AR145)</f>
        <v>0</v>
      </c>
      <c r="AV145" s="114">
        <f>SUMIFS('6. Seznam dokazil'!O:O,'6. Seznam dokazil'!C:C,$AS$138,'6. Seznam dokazil'!D:D,$AV$55,'6. Seznam dokazil'!E:E,AR145)</f>
        <v>0</v>
      </c>
      <c r="AW145" s="114">
        <f>SUMIFS('6. Seznam dokazil'!O:O,'6. Seznam dokazil'!C:C,$AS$138,'6. Seznam dokazil'!D:D,$AW$55,'6. Seznam dokazil'!E:E,AR145)</f>
        <v>0</v>
      </c>
      <c r="AX145" s="114">
        <f>IF($J$50=$AH$3,BB145,SUMIFS('6. Seznam dokazil'!O:O,'6. Seznam dokazil'!C:C,$AS$138,'6. Seznam dokazil'!D:D,$AX$55,'6. Seznam dokazil'!E:E,AR145))</f>
        <v>0</v>
      </c>
      <c r="AY145" s="114">
        <f>SUMIFS('6. Seznam dokazil'!O:O,'6. Seznam dokazil'!C:C,$AS$138,'6. Seznam dokazil'!D:D,$AY$55,'6. Seznam dokazil'!E:E,AR145)</f>
        <v>0</v>
      </c>
      <c r="AZ145" s="62">
        <f t="shared" si="262"/>
        <v>0</v>
      </c>
      <c r="BA145" s="1051"/>
      <c r="BB145" s="173">
        <f>IFERROR((J145/J147)*BA147,0)</f>
        <v>0</v>
      </c>
      <c r="BC145" s="135"/>
      <c r="BD145" s="66" t="s">
        <v>79</v>
      </c>
      <c r="BE145" s="114">
        <f t="shared" si="263"/>
        <v>0</v>
      </c>
      <c r="BF145" s="114">
        <f t="shared" si="263"/>
        <v>0</v>
      </c>
      <c r="BG145" s="114">
        <f t="shared" si="263"/>
        <v>0</v>
      </c>
      <c r="BH145" s="114">
        <f t="shared" si="263"/>
        <v>0</v>
      </c>
      <c r="BI145" s="114">
        <f t="shared" si="263"/>
        <v>0</v>
      </c>
      <c r="BJ145" s="114">
        <f t="shared" si="263"/>
        <v>0</v>
      </c>
      <c r="BK145" s="114">
        <f t="shared" si="263"/>
        <v>0</v>
      </c>
      <c r="BL145" s="62">
        <f t="shared" si="264"/>
        <v>0</v>
      </c>
      <c r="BM145" s="62">
        <f t="shared" si="265"/>
        <v>0</v>
      </c>
      <c r="BN145" s="80"/>
      <c r="BO145" s="137"/>
      <c r="BP145" s="66" t="s">
        <v>79</v>
      </c>
      <c r="BQ145" s="114">
        <f t="shared" si="266"/>
        <v>0</v>
      </c>
      <c r="BR145" s="114">
        <f t="shared" si="266"/>
        <v>0</v>
      </c>
      <c r="BS145" s="114">
        <f t="shared" si="266"/>
        <v>0</v>
      </c>
      <c r="BT145" s="114">
        <f t="shared" si="266"/>
        <v>0</v>
      </c>
      <c r="BU145" s="114">
        <f t="shared" si="266"/>
        <v>0</v>
      </c>
      <c r="BV145" s="114">
        <f t="shared" si="266"/>
        <v>0</v>
      </c>
      <c r="BW145" s="114">
        <f t="shared" si="266"/>
        <v>0</v>
      </c>
      <c r="BX145" s="62">
        <f t="shared" si="267"/>
        <v>0</v>
      </c>
      <c r="BY145" s="134"/>
      <c r="BZ145" s="119"/>
      <c r="CA145" s="119"/>
      <c r="CB145" s="119"/>
    </row>
    <row r="146" spans="2:80" ht="15" x14ac:dyDescent="0.2">
      <c r="B146" s="1104"/>
      <c r="D146" s="66" t="s">
        <v>100</v>
      </c>
      <c r="E146" s="520">
        <f>'3. FN PO PARTNERJIH '!D174</f>
        <v>0</v>
      </c>
      <c r="F146" s="520">
        <f>'3. FN PO PARTNERJIH '!E174</f>
        <v>0</v>
      </c>
      <c r="G146" s="520">
        <f>'3. FN PO PARTNERJIH '!F174</f>
        <v>0</v>
      </c>
      <c r="H146" s="520">
        <f>'3. FN PO PARTNERJIH '!G174</f>
        <v>0</v>
      </c>
      <c r="I146" s="520">
        <f>'3. FN PO PARTNERJIH '!H174</f>
        <v>0</v>
      </c>
      <c r="J146" s="520">
        <f>'3. FN PO PARTNERJIH '!I174</f>
        <v>0</v>
      </c>
      <c r="K146" s="520">
        <f>'3. FN PO PARTNERJIH '!J174</f>
        <v>0</v>
      </c>
      <c r="L146" s="62">
        <f t="shared" si="258"/>
        <v>0</v>
      </c>
      <c r="M146" s="85"/>
      <c r="N146" s="73"/>
      <c r="O146" s="66" t="s">
        <v>100</v>
      </c>
      <c r="P146" s="114">
        <f>'8a. Pretekli potrjeni izdatki'!E126</f>
        <v>0</v>
      </c>
      <c r="Q146" s="114">
        <f>'8a. Pretekli potrjeni izdatki'!F126</f>
        <v>0</v>
      </c>
      <c r="R146" s="114">
        <f>'8a. Pretekli potrjeni izdatki'!G126</f>
        <v>0</v>
      </c>
      <c r="S146" s="114">
        <f>'8a. Pretekli potrjeni izdatki'!H126</f>
        <v>0</v>
      </c>
      <c r="T146" s="114">
        <f>'8a. Pretekli potrjeni izdatki'!I126</f>
        <v>0</v>
      </c>
      <c r="U146" s="114">
        <f>'8a. Pretekli potrjeni izdatki'!J126</f>
        <v>0</v>
      </c>
      <c r="V146" s="114">
        <f>'8a. Pretekli potrjeni izdatki'!K126</f>
        <v>0</v>
      </c>
      <c r="W146" s="62">
        <f t="shared" si="259"/>
        <v>0</v>
      </c>
      <c r="X146" s="75"/>
      <c r="Y146" s="73"/>
      <c r="Z146" s="139" t="str">
        <f>IF(COUNTIF('2. IZJAVA'!$P$51,"?*"),'2. IZJAVA'!$P$51,"")</f>
        <v/>
      </c>
      <c r="AA146" s="169" t="s">
        <v>100</v>
      </c>
      <c r="AB146" s="170">
        <f>SUMIFS('6. Seznam dokazil'!P:P,'6. Seznam dokazil'!C:C,AB138,'6. Seznam dokazil'!D:D,$AB$55,'6. Seznam dokazil'!E:E,AA146)</f>
        <v>0</v>
      </c>
      <c r="AC146" s="170">
        <f>SUMIFS('6. Seznam dokazil'!P:P,'6. Seznam dokazil'!C:C,'6a. Seznam dokazil '!AB138,'6. Seznam dokazil'!D:D,'6a. Seznam dokazil '!$AC$55,'6. Seznam dokazil'!E:E,'6a. Seznam dokazil '!AA146)</f>
        <v>0</v>
      </c>
      <c r="AD146" s="170">
        <f>SUMIFS('6. Seznam dokazil'!P:P,'6. Seznam dokazil'!C:C,'6a. Seznam dokazil '!AB138,'6. Seznam dokazil'!D:D,'6a. Seznam dokazil '!$AD$55,'6. Seznam dokazil'!E:E,'6a. Seznam dokazil '!AA146)</f>
        <v>0</v>
      </c>
      <c r="AE146" s="170">
        <f>SUMIFS('6. Seznam dokazil'!P:P,'6. Seznam dokazil'!C:C,'6a. Seznam dokazil '!AB138,'6. Seznam dokazil'!D:D,'6a. Seznam dokazil '!$AE$55,'6. Seznam dokazil'!E:E,'6a. Seznam dokazil '!AA146)</f>
        <v>0</v>
      </c>
      <c r="AF146" s="170">
        <f>SUMIFS('6. Seznam dokazil'!P:P,'6. Seznam dokazil'!C:C,'6a. Seznam dokazil '!AB138,'6. Seznam dokazil'!D:D,'6a. Seznam dokazil '!$AF$55,'6. Seznam dokazil'!E:E,'6a. Seznam dokazil '!AA146)</f>
        <v>0</v>
      </c>
      <c r="AG146" s="170">
        <f>IF($J$50=$AH$3,AL146,SUMIFS('6. Seznam dokazil'!P:P,'6. Seznam dokazil'!C:C,'6a. Seznam dokazil '!AB138,'6. Seznam dokazil'!D:D,'6a. Seznam dokazil '!$AG$55,'6. Seznam dokazil'!E:E,'6a. Seznam dokazil '!AA146))</f>
        <v>0</v>
      </c>
      <c r="AH146" s="170">
        <f>SUMIFS('6. Seznam dokazil'!P:P,'6. Seznam dokazil'!C:C,'6a. Seznam dokazil '!AB138,'6. Seznam dokazil'!D:D,'6a. Seznam dokazil '!$AH$55,'6. Seznam dokazil'!E:E,'6a. Seznam dokazil '!AA146)</f>
        <v>0</v>
      </c>
      <c r="AI146" s="171">
        <f t="shared" si="260"/>
        <v>0</v>
      </c>
      <c r="AJ146" s="171">
        <f t="shared" si="261"/>
        <v>0</v>
      </c>
      <c r="AK146" s="1055"/>
      <c r="AL146" s="170">
        <f>IFERROR((J146/J147)*AK147,0)</f>
        <v>0</v>
      </c>
      <c r="AM146" s="65"/>
      <c r="AN146" s="65"/>
      <c r="AO146" s="65"/>
      <c r="AP146" s="123"/>
      <c r="AQ146" s="124"/>
      <c r="AR146" s="66" t="s">
        <v>100</v>
      </c>
      <c r="AS146" s="114">
        <f>SUMIFS('6. Seznam dokazil'!O:O,'6. Seznam dokazil'!C:C,$AS$138,'6. Seznam dokazil'!D:D,$AS$55,'6. Seznam dokazil'!E:E,AR146)</f>
        <v>0</v>
      </c>
      <c r="AT146" s="114">
        <f>SUMIFS('6. Seznam dokazil'!O:O,'6. Seznam dokazil'!C:C,$AS$138,'6. Seznam dokazil'!D:D,$AT$55,'6. Seznam dokazil'!E:E,AR146)</f>
        <v>0</v>
      </c>
      <c r="AU146" s="114">
        <f>SUMIFS('6. Seznam dokazil'!O:O,'6. Seznam dokazil'!C:C,$AS$138,'6. Seznam dokazil'!D:D,$AU$55,'6. Seznam dokazil'!E:E,AR146)</f>
        <v>0</v>
      </c>
      <c r="AV146" s="114">
        <f>SUMIFS('6. Seznam dokazil'!O:O,'6. Seznam dokazil'!C:C,$AS$138,'6. Seznam dokazil'!D:D,$AV$55,'6. Seznam dokazil'!E:E,AR146)</f>
        <v>0</v>
      </c>
      <c r="AW146" s="114">
        <f>SUMIFS('6. Seznam dokazil'!O:O,'6. Seznam dokazil'!C:C,$AS$138,'6. Seznam dokazil'!D:D,$AW$55,'6. Seznam dokazil'!E:E,AR146)</f>
        <v>0</v>
      </c>
      <c r="AX146" s="114">
        <f>IF($J$50=$AH$3,BB146,SUMIFS('6. Seznam dokazil'!O:O,'6. Seznam dokazil'!C:C,$AS$138,'6. Seznam dokazil'!D:D,$AX$55,'6. Seznam dokazil'!E:E,AR146))</f>
        <v>0</v>
      </c>
      <c r="AY146" s="114">
        <f>SUMIFS('6. Seznam dokazil'!O:O,'6. Seznam dokazil'!C:C,$AS$138,'6. Seznam dokazil'!D:D,$AY$55,'6. Seznam dokazil'!E:E,AR146)</f>
        <v>0</v>
      </c>
      <c r="AZ146" s="62">
        <f t="shared" si="262"/>
        <v>0</v>
      </c>
      <c r="BA146" s="1052"/>
      <c r="BB146" s="173">
        <f>IFERROR((J146/J147)*BA147,0)</f>
        <v>0</v>
      </c>
      <c r="BC146" s="135"/>
      <c r="BD146" s="66" t="s">
        <v>100</v>
      </c>
      <c r="BE146" s="114">
        <f t="shared" si="263"/>
        <v>0</v>
      </c>
      <c r="BF146" s="114">
        <f t="shared" si="263"/>
        <v>0</v>
      </c>
      <c r="BG146" s="114">
        <f t="shared" si="263"/>
        <v>0</v>
      </c>
      <c r="BH146" s="114">
        <f t="shared" si="263"/>
        <v>0</v>
      </c>
      <c r="BI146" s="114">
        <f t="shared" si="263"/>
        <v>0</v>
      </c>
      <c r="BJ146" s="114">
        <f t="shared" si="263"/>
        <v>0</v>
      </c>
      <c r="BK146" s="114">
        <f t="shared" si="263"/>
        <v>0</v>
      </c>
      <c r="BL146" s="62">
        <f t="shared" si="264"/>
        <v>0</v>
      </c>
      <c r="BM146" s="62">
        <f t="shared" si="265"/>
        <v>0</v>
      </c>
      <c r="BN146" s="80"/>
      <c r="BO146" s="137"/>
      <c r="BP146" s="66" t="s">
        <v>100</v>
      </c>
      <c r="BQ146" s="114">
        <f t="shared" si="266"/>
        <v>0</v>
      </c>
      <c r="BR146" s="114">
        <f t="shared" si="266"/>
        <v>0</v>
      </c>
      <c r="BS146" s="114">
        <f t="shared" si="266"/>
        <v>0</v>
      </c>
      <c r="BT146" s="114">
        <f t="shared" si="266"/>
        <v>0</v>
      </c>
      <c r="BU146" s="114">
        <f t="shared" si="266"/>
        <v>0</v>
      </c>
      <c r="BV146" s="114">
        <f t="shared" si="266"/>
        <v>0</v>
      </c>
      <c r="BW146" s="114">
        <f t="shared" si="266"/>
        <v>0</v>
      </c>
      <c r="BX146" s="62">
        <f t="shared" si="267"/>
        <v>0</v>
      </c>
      <c r="BY146" s="134"/>
      <c r="BZ146" s="119"/>
      <c r="CA146" s="119"/>
      <c r="CB146" s="119"/>
    </row>
    <row r="147" spans="2:80" ht="45.75" thickBot="1" x14ac:dyDescent="0.25">
      <c r="B147" s="1105"/>
      <c r="D147" s="66" t="str">
        <f>"ODOBRENA SREDSTVA"&amp;" "&amp;E138</f>
        <v>ODOBRENA SREDSTVA PARTNER 7</v>
      </c>
      <c r="E147" s="67">
        <f>SUM(E129:E146)</f>
        <v>0</v>
      </c>
      <c r="F147" s="67">
        <f t="shared" ref="F147:L147" si="268">SUM(F141:F146)</f>
        <v>0</v>
      </c>
      <c r="G147" s="67">
        <f t="shared" si="268"/>
        <v>0</v>
      </c>
      <c r="H147" s="67">
        <f t="shared" si="268"/>
        <v>0</v>
      </c>
      <c r="I147" s="67">
        <f t="shared" si="268"/>
        <v>0</v>
      </c>
      <c r="J147" s="67">
        <f t="shared" si="268"/>
        <v>0</v>
      </c>
      <c r="K147" s="67">
        <f t="shared" si="268"/>
        <v>0</v>
      </c>
      <c r="L147" s="67">
        <f t="shared" si="268"/>
        <v>0</v>
      </c>
      <c r="M147" s="85"/>
      <c r="N147" s="73"/>
      <c r="O147" s="66" t="str">
        <f>"PPI"&amp;" "&amp;P138</f>
        <v>PPI 0</v>
      </c>
      <c r="P147" s="67">
        <f t="shared" ref="P147:W147" si="269">SUM(P141:P146)</f>
        <v>0</v>
      </c>
      <c r="Q147" s="67">
        <f t="shared" si="269"/>
        <v>0</v>
      </c>
      <c r="R147" s="67">
        <f t="shared" si="269"/>
        <v>0</v>
      </c>
      <c r="S147" s="67">
        <f t="shared" si="269"/>
        <v>0</v>
      </c>
      <c r="T147" s="67">
        <f t="shared" si="269"/>
        <v>0</v>
      </c>
      <c r="U147" s="67">
        <f t="shared" si="269"/>
        <v>0</v>
      </c>
      <c r="V147" s="67">
        <f t="shared" si="269"/>
        <v>0</v>
      </c>
      <c r="W147" s="67">
        <f t="shared" si="269"/>
        <v>0</v>
      </c>
      <c r="X147" s="75"/>
      <c r="Y147" s="73"/>
      <c r="Z147" s="139"/>
      <c r="AA147" s="169" t="str">
        <f>$AA$47&amp;" "&amp;AB138</f>
        <v>POTRJENI (PO KONTROLI) PARTNER 7</v>
      </c>
      <c r="AB147" s="182">
        <f t="shared" ref="AB147:AH147" si="270">SUM(AB141:AB146)</f>
        <v>0</v>
      </c>
      <c r="AC147" s="182">
        <f t="shared" si="270"/>
        <v>0</v>
      </c>
      <c r="AD147" s="182">
        <f t="shared" si="270"/>
        <v>0</v>
      </c>
      <c r="AE147" s="182">
        <f t="shared" si="270"/>
        <v>0</v>
      </c>
      <c r="AF147" s="182">
        <f t="shared" si="270"/>
        <v>0</v>
      </c>
      <c r="AG147" s="182">
        <f t="shared" si="270"/>
        <v>0</v>
      </c>
      <c r="AH147" s="182">
        <f t="shared" si="270"/>
        <v>0</v>
      </c>
      <c r="AI147" s="182">
        <f>SUM(AI141:AI146)</f>
        <v>0</v>
      </c>
      <c r="AJ147" s="182">
        <f>+AH147+AI147</f>
        <v>0</v>
      </c>
      <c r="AK147" s="182" t="b">
        <f>IF($J$50=$AH$3,IF(((AB147*AG139)+U147)&lt;=J147,(AB147*AG139),J147-U147))</f>
        <v>0</v>
      </c>
      <c r="AL147" s="182">
        <f>+AL146+AL145+AL144+AL143+AL142+AL141</f>
        <v>0</v>
      </c>
      <c r="AM147" s="65"/>
      <c r="AN147" s="65"/>
      <c r="AO147" s="65"/>
      <c r="AP147" s="123"/>
      <c r="AQ147" s="124"/>
      <c r="AR147" s="66" t="str">
        <f>$AA$47&amp;" "&amp;AS138</f>
        <v>POTRJENI (PO KONTROLI) PARTNER 7</v>
      </c>
      <c r="AS147" s="67">
        <f t="shared" ref="AS147:AZ147" si="271">SUM(AS141:AS146)</f>
        <v>0</v>
      </c>
      <c r="AT147" s="67">
        <f t="shared" si="271"/>
        <v>0</v>
      </c>
      <c r="AU147" s="67">
        <f t="shared" si="271"/>
        <v>0</v>
      </c>
      <c r="AV147" s="67">
        <f t="shared" si="271"/>
        <v>0</v>
      </c>
      <c r="AW147" s="67">
        <f t="shared" si="271"/>
        <v>0</v>
      </c>
      <c r="AX147" s="67">
        <f t="shared" si="271"/>
        <v>0</v>
      </c>
      <c r="AY147" s="67">
        <f t="shared" si="271"/>
        <v>0</v>
      </c>
      <c r="AZ147" s="67">
        <f t="shared" si="271"/>
        <v>0</v>
      </c>
      <c r="BA147" s="183" t="b">
        <f>IF($J$50=$AH$3,IF(((AS147*AG139)+U147)&lt;=J147,(AS147*AG139),J147-U147))</f>
        <v>0</v>
      </c>
      <c r="BB147" s="183">
        <f>+BB146+BB145+BB144+BB143+BB142+BB141</f>
        <v>0</v>
      </c>
      <c r="BC147" s="135"/>
      <c r="BD147" s="66" t="str">
        <f>$AA$47&amp;" "&amp;BE138</f>
        <v>POTRJENI (PO KONTROLI) 0</v>
      </c>
      <c r="BE147" s="67">
        <f t="shared" ref="BE147:BK147" si="272">SUM(BE141:BE146)</f>
        <v>0</v>
      </c>
      <c r="BF147" s="67">
        <f t="shared" si="272"/>
        <v>0</v>
      </c>
      <c r="BG147" s="67">
        <f t="shared" si="272"/>
        <v>0</v>
      </c>
      <c r="BH147" s="67">
        <f t="shared" si="272"/>
        <v>0</v>
      </c>
      <c r="BI147" s="67">
        <f t="shared" si="272"/>
        <v>0</v>
      </c>
      <c r="BJ147" s="67">
        <f t="shared" si="272"/>
        <v>0</v>
      </c>
      <c r="BK147" s="67">
        <f t="shared" si="272"/>
        <v>0</v>
      </c>
      <c r="BL147" s="67">
        <f>SUM(BL141:BL146)</f>
        <v>0</v>
      </c>
      <c r="BM147" s="67">
        <f>+BK147+BL147</f>
        <v>0</v>
      </c>
      <c r="BN147" s="80"/>
      <c r="BO147" s="137"/>
      <c r="BP147" s="66" t="str">
        <f>$BP$50&amp;" "&amp;BQ138</f>
        <v>PREOSTALA SREDSTVA PARTNER 7</v>
      </c>
      <c r="BQ147" s="67">
        <f t="shared" ref="BQ147:BX147" si="273">SUM(BQ141:BQ146)</f>
        <v>0</v>
      </c>
      <c r="BR147" s="67">
        <f t="shared" si="273"/>
        <v>0</v>
      </c>
      <c r="BS147" s="67">
        <f t="shared" si="273"/>
        <v>0</v>
      </c>
      <c r="BT147" s="67">
        <f t="shared" si="273"/>
        <v>0</v>
      </c>
      <c r="BU147" s="67">
        <f t="shared" si="273"/>
        <v>0</v>
      </c>
      <c r="BV147" s="67">
        <f t="shared" si="273"/>
        <v>0</v>
      </c>
      <c r="BW147" s="67">
        <f t="shared" si="273"/>
        <v>0</v>
      </c>
      <c r="BX147" s="67">
        <f t="shared" si="273"/>
        <v>0</v>
      </c>
      <c r="BY147" s="134"/>
      <c r="BZ147" s="119"/>
      <c r="CA147" s="119"/>
      <c r="CB147" s="119"/>
    </row>
    <row r="148" spans="2:80" x14ac:dyDescent="0.35">
      <c r="D148" s="187"/>
      <c r="E148" s="187"/>
      <c r="F148" s="187"/>
      <c r="G148" s="187"/>
      <c r="H148" s="187"/>
      <c r="I148" s="187"/>
      <c r="J148" s="187"/>
      <c r="K148" s="187"/>
      <c r="L148" s="187"/>
      <c r="M148" s="85"/>
      <c r="N148" s="73"/>
      <c r="O148" s="118"/>
      <c r="P148" s="118"/>
      <c r="Q148" s="118"/>
      <c r="R148" s="118"/>
      <c r="S148" s="118"/>
      <c r="T148" s="118"/>
      <c r="U148" s="118"/>
      <c r="V148" s="118"/>
      <c r="W148" s="118"/>
      <c r="X148" s="75"/>
      <c r="Y148" s="73"/>
      <c r="Z148" s="139"/>
      <c r="AA148" s="122"/>
      <c r="AB148" s="122"/>
      <c r="AC148" s="122"/>
      <c r="AD148" s="122"/>
      <c r="AE148" s="122"/>
      <c r="AF148" s="122"/>
      <c r="AG148" s="295" t="str">
        <f>IFERROR(IF(METODAADMIN=PAVŠAL,IF(AG147&gt;(ROUNDUP(AB147*AG139,2)),PREKORAČITEV,""),""),"")</f>
        <v/>
      </c>
      <c r="AH148" s="122"/>
      <c r="AI148" s="122"/>
      <c r="AJ148" s="122"/>
      <c r="AK148" s="122"/>
      <c r="AL148" s="122"/>
      <c r="AM148" s="122"/>
      <c r="AN148" s="122"/>
      <c r="AO148" s="122"/>
      <c r="AP148" s="123"/>
      <c r="AQ148" s="124"/>
      <c r="AR148" s="126"/>
      <c r="AS148" s="126"/>
      <c r="AT148" s="126"/>
      <c r="AU148" s="126"/>
      <c r="AV148" s="126"/>
      <c r="AW148" s="126"/>
      <c r="AX148" s="126"/>
      <c r="AY148" s="126"/>
      <c r="AZ148" s="126"/>
      <c r="BA148" s="126"/>
      <c r="BB148" s="127"/>
      <c r="BC148" s="135"/>
      <c r="BD148" s="130"/>
      <c r="BE148" s="130"/>
      <c r="BF148" s="130"/>
      <c r="BG148" s="130"/>
      <c r="BH148" s="130"/>
      <c r="BI148" s="130"/>
      <c r="BJ148" s="130"/>
      <c r="BK148" s="130"/>
      <c r="BL148" s="130"/>
      <c r="BM148" s="130"/>
      <c r="BN148" s="130"/>
      <c r="BO148" s="137"/>
      <c r="BP148" s="133"/>
      <c r="BQ148" s="534" t="str">
        <f>IF(BQ147&lt;0,"PREKORAČITEV POSTAVKE!!!","")</f>
        <v/>
      </c>
      <c r="BR148" s="534" t="str">
        <f t="shared" ref="BR148" si="274">IF(BR147&lt;0,"PREKORAČITEV POSTAVKE!!!","")</f>
        <v/>
      </c>
      <c r="BS148" s="534" t="str">
        <f t="shared" ref="BS148" si="275">IF(BS147&lt;0,"PREKORAČITEV POSTAVKE!!!","")</f>
        <v/>
      </c>
      <c r="BT148" s="534" t="str">
        <f t="shared" ref="BT148" si="276">IF(BT147&lt;0,"PREKORAČITEV POSTAVKE!!!","")</f>
        <v/>
      </c>
      <c r="BU148" s="534" t="str">
        <f t="shared" ref="BU148" si="277">IF(BU147&lt;0,"PREKORAČITEV POSTAVKE!!!","")</f>
        <v/>
      </c>
      <c r="BV148" s="534" t="str">
        <f t="shared" ref="BV148" si="278">IF(BV147&lt;0,"PREKORAČITEV POSTAVKE!!!","")</f>
        <v/>
      </c>
      <c r="BW148" s="534" t="str">
        <f t="shared" ref="BW148" si="279">IF(BW147&lt;0,"PREKORAČITEV POSTAVKE!!!","")</f>
        <v/>
      </c>
      <c r="BX148" s="534" t="str">
        <f>IF(BX147&lt;0,"PREKORAČITEV!!!","")</f>
        <v/>
      </c>
      <c r="BY148" s="134"/>
      <c r="BZ148" s="119"/>
      <c r="CA148" s="119"/>
      <c r="CB148" s="119"/>
    </row>
    <row r="149" spans="2:80" ht="26.25" thickBot="1" x14ac:dyDescent="0.4">
      <c r="D149" s="187"/>
      <c r="E149" s="187"/>
      <c r="F149" s="187"/>
      <c r="G149" s="187"/>
      <c r="H149" s="187"/>
      <c r="I149" s="187"/>
      <c r="J149" s="187"/>
      <c r="K149" s="187"/>
      <c r="L149" s="187"/>
      <c r="M149" s="85"/>
      <c r="N149" s="73"/>
      <c r="O149" s="118"/>
      <c r="P149" s="118"/>
      <c r="Q149" s="118"/>
      <c r="R149" s="118"/>
      <c r="S149" s="118"/>
      <c r="T149" s="118"/>
      <c r="U149" s="118"/>
      <c r="V149" s="118"/>
      <c r="W149" s="118"/>
      <c r="X149" s="75"/>
      <c r="Y149" s="73"/>
      <c r="Z149" s="139"/>
      <c r="AA149" s="334" t="s">
        <v>162</v>
      </c>
      <c r="AB149" s="335">
        <f>SUM(AB147:AG147)</f>
        <v>0</v>
      </c>
      <c r="AC149" s="122"/>
      <c r="AD149" s="122"/>
      <c r="AE149" s="122"/>
      <c r="AF149" s="317" t="str">
        <f>IF(AG148=$AH$7,$AH$8,"")</f>
        <v/>
      </c>
      <c r="AG149" s="216" t="str">
        <f>IF(AG148=$AH$7,AB147*AG139,"")</f>
        <v/>
      </c>
      <c r="AH149" s="122"/>
      <c r="AI149" s="122"/>
      <c r="AJ149" s="122"/>
      <c r="AK149" s="122"/>
      <c r="AL149" s="122"/>
      <c r="AM149" s="122"/>
      <c r="AN149" s="122"/>
      <c r="AO149" s="122"/>
      <c r="AP149" s="123"/>
      <c r="AQ149" s="124"/>
      <c r="AR149" s="126"/>
      <c r="AS149" s="126"/>
      <c r="AT149" s="126"/>
      <c r="AU149" s="126"/>
      <c r="AV149" s="126"/>
      <c r="AW149" s="126"/>
      <c r="AX149" s="126"/>
      <c r="AY149" s="126"/>
      <c r="AZ149" s="126"/>
      <c r="BA149" s="126"/>
      <c r="BB149" s="127"/>
      <c r="BC149" s="135"/>
      <c r="BD149" s="130"/>
      <c r="BE149" s="130"/>
      <c r="BF149" s="130"/>
      <c r="BG149" s="130"/>
      <c r="BH149" s="130"/>
      <c r="BI149" s="130"/>
      <c r="BJ149" s="130"/>
      <c r="BK149" s="130"/>
      <c r="BL149" s="130"/>
      <c r="BM149" s="130"/>
      <c r="BN149" s="130"/>
      <c r="BO149" s="137"/>
      <c r="BP149" s="133"/>
      <c r="BQ149" s="133"/>
      <c r="BR149" s="133"/>
      <c r="BS149" s="133"/>
      <c r="BT149" s="133"/>
      <c r="BU149" s="133"/>
      <c r="BV149" s="133"/>
      <c r="BW149" s="133"/>
      <c r="BX149" s="133"/>
      <c r="BY149" s="134"/>
      <c r="BZ149" s="119"/>
      <c r="CA149" s="119"/>
      <c r="CB149" s="119"/>
    </row>
    <row r="150" spans="2:80" ht="26.25" thickTop="1" x14ac:dyDescent="0.35">
      <c r="D150" s="187"/>
      <c r="E150" s="187" t="str">
        <f>+B152</f>
        <v>PARTNER 8</v>
      </c>
      <c r="F150" s="187"/>
      <c r="G150" s="187"/>
      <c r="H150" s="187"/>
      <c r="I150" s="187"/>
      <c r="J150" s="187"/>
      <c r="K150" s="187"/>
      <c r="L150" s="187"/>
      <c r="M150" s="85"/>
      <c r="N150" s="73"/>
      <c r="O150" s="311" t="s">
        <v>223</v>
      </c>
      <c r="P150" s="311">
        <f>$AB$11</f>
        <v>0</v>
      </c>
      <c r="Q150" s="118"/>
      <c r="R150" s="118"/>
      <c r="S150" s="118"/>
      <c r="T150" s="118"/>
      <c r="U150" s="118"/>
      <c r="V150" s="118"/>
      <c r="W150" s="118"/>
      <c r="X150" s="75"/>
      <c r="Y150" s="73"/>
      <c r="Z150" s="139"/>
      <c r="AA150" s="122"/>
      <c r="AB150" s="309" t="str">
        <f>+B152</f>
        <v>PARTNER 8</v>
      </c>
      <c r="AC150" s="122"/>
      <c r="AD150" s="122"/>
      <c r="AE150" s="122"/>
      <c r="AF150" s="318" t="str">
        <f>IF(AG148=$AH$7,$AH$9,"")</f>
        <v/>
      </c>
      <c r="AG150" s="216" t="str">
        <f>IFERROR(ROUNDUP(IF(AG148=$AH$7,(AG147-AB147*AG139),""),2),"")</f>
        <v/>
      </c>
      <c r="AH150" s="122"/>
      <c r="AI150" s="122"/>
      <c r="AJ150" s="122"/>
      <c r="AK150" s="122"/>
      <c r="AL150" s="122"/>
      <c r="AM150" s="122"/>
      <c r="AN150" s="122"/>
      <c r="AO150" s="122"/>
      <c r="AP150" s="123"/>
      <c r="AQ150" s="124"/>
      <c r="AR150" s="126"/>
      <c r="AS150" s="308" t="str">
        <f>+B152</f>
        <v>PARTNER 8</v>
      </c>
      <c r="AT150" s="126"/>
      <c r="AU150" s="126"/>
      <c r="AV150" s="126"/>
      <c r="AW150" s="126"/>
      <c r="AX150" s="126"/>
      <c r="AY150" s="126"/>
      <c r="AZ150" s="126"/>
      <c r="BA150" s="126"/>
      <c r="BB150" s="127"/>
      <c r="BC150" s="135"/>
      <c r="BD150" s="130"/>
      <c r="BE150" s="307">
        <f>$AB$11</f>
        <v>0</v>
      </c>
      <c r="BF150" s="130"/>
      <c r="BG150" s="130"/>
      <c r="BH150" s="130"/>
      <c r="BI150" s="130"/>
      <c r="BJ150" s="130"/>
      <c r="BK150" s="130"/>
      <c r="BL150" s="130"/>
      <c r="BM150" s="130"/>
      <c r="BN150" s="130"/>
      <c r="BO150" s="137"/>
      <c r="BP150" s="133"/>
      <c r="BQ150" s="547" t="str">
        <f>+B152</f>
        <v>PARTNER 8</v>
      </c>
      <c r="BR150" s="133"/>
      <c r="BS150" s="133"/>
      <c r="BT150" s="133"/>
      <c r="BU150" s="133"/>
      <c r="BV150" s="133"/>
      <c r="BW150" s="133"/>
      <c r="BX150" s="133"/>
      <c r="BY150" s="134"/>
      <c r="BZ150" s="119"/>
      <c r="CA150" s="119"/>
      <c r="CB150" s="119"/>
    </row>
    <row r="151" spans="2:80" ht="26.25" thickBot="1" x14ac:dyDescent="0.4">
      <c r="D151" s="187"/>
      <c r="E151" s="187"/>
      <c r="F151" s="187"/>
      <c r="G151" s="187"/>
      <c r="H151" s="187"/>
      <c r="I151" s="187"/>
      <c r="J151" s="313" t="str">
        <f>IF($J$50=$AH$3,'2. IZJAVA'!W52,"")</f>
        <v/>
      </c>
      <c r="K151" s="187"/>
      <c r="L151" s="187"/>
      <c r="M151" s="85"/>
      <c r="N151" s="73"/>
      <c r="O151" s="118"/>
      <c r="P151" s="118"/>
      <c r="Q151" s="118"/>
      <c r="R151" s="118"/>
      <c r="S151" s="118"/>
      <c r="T151" s="118"/>
      <c r="U151" s="118"/>
      <c r="V151" s="118"/>
      <c r="W151" s="118"/>
      <c r="X151" s="75"/>
      <c r="Y151" s="73"/>
      <c r="Z151" s="139"/>
      <c r="AA151" s="122"/>
      <c r="AB151" s="122"/>
      <c r="AC151" s="122"/>
      <c r="AD151" s="122"/>
      <c r="AE151" s="122"/>
      <c r="AF151" s="122"/>
      <c r="AG151" s="325" t="str">
        <f>IFERROR(J151,"")</f>
        <v/>
      </c>
      <c r="AH151" s="122"/>
      <c r="AI151" s="122"/>
      <c r="AJ151" s="122"/>
      <c r="AK151" s="122"/>
      <c r="AL151" s="122"/>
      <c r="AM151" s="122"/>
      <c r="AN151" s="122"/>
      <c r="AO151" s="122"/>
      <c r="AP151" s="123"/>
      <c r="AQ151" s="124"/>
      <c r="AR151" s="126"/>
      <c r="AS151" s="126"/>
      <c r="AT151" s="126"/>
      <c r="AU151" s="126"/>
      <c r="AV151" s="126"/>
      <c r="AW151" s="126"/>
      <c r="AX151" s="126"/>
      <c r="AY151" s="126"/>
      <c r="AZ151" s="126"/>
      <c r="BA151" s="126"/>
      <c r="BB151" s="127"/>
      <c r="BC151" s="135"/>
      <c r="BD151" s="130"/>
      <c r="BE151" s="130"/>
      <c r="BF151" s="130"/>
      <c r="BG151" s="130"/>
      <c r="BH151" s="130"/>
      <c r="BI151" s="130"/>
      <c r="BJ151" s="130"/>
      <c r="BK151" s="130"/>
      <c r="BL151" s="130"/>
      <c r="BM151" s="130"/>
      <c r="BN151" s="130"/>
      <c r="BO151" s="137"/>
      <c r="BP151" s="133"/>
      <c r="BQ151" s="133"/>
      <c r="BR151" s="133"/>
      <c r="BS151" s="133"/>
      <c r="BT151" s="133"/>
      <c r="BU151" s="133"/>
      <c r="BV151" s="133"/>
      <c r="BW151" s="133"/>
      <c r="BX151" s="133"/>
      <c r="BY151" s="134"/>
      <c r="BZ151" s="119"/>
      <c r="CA151" s="119"/>
      <c r="CB151" s="119"/>
    </row>
    <row r="152" spans="2:80" ht="45" customHeight="1" x14ac:dyDescent="0.2">
      <c r="B152" s="1103" t="str">
        <f>IF(COUNTIF('2. IZJAVA'!E52,"?*"),'2. IZJAVA'!E52,"PARTNER 8")</f>
        <v>PARTNER 8</v>
      </c>
      <c r="D152" s="55" t="s">
        <v>31</v>
      </c>
      <c r="E152" s="570" t="str">
        <f>$AE$3</f>
        <v>Stroški osebja</v>
      </c>
      <c r="F152" s="570" t="str">
        <f>$AE$4</f>
        <v>Stroški zunanjih izvajalcev</v>
      </c>
      <c r="G152" s="570" t="str">
        <f>$AE$5</f>
        <v>Oprema</v>
      </c>
      <c r="H152" s="570" t="str">
        <f>$AE$6</f>
        <v>Gradnja in nakup nepr.</v>
      </c>
      <c r="I152" s="570" t="str">
        <f>$AE$7</f>
        <v>Nepos. admin. str.</v>
      </c>
      <c r="J152" s="570" t="s">
        <v>389</v>
      </c>
      <c r="K152" s="570" t="str">
        <f>$AE$9</f>
        <v/>
      </c>
      <c r="L152" s="570" t="s">
        <v>113</v>
      </c>
      <c r="M152" s="85"/>
      <c r="N152" s="73"/>
      <c r="O152" s="55" t="s">
        <v>31</v>
      </c>
      <c r="P152" s="570" t="str">
        <f>$AE$3</f>
        <v>Stroški osebja</v>
      </c>
      <c r="Q152" s="570" t="str">
        <f>$AE$4</f>
        <v>Stroški zunanjih izvajalcev</v>
      </c>
      <c r="R152" s="570" t="str">
        <f>$AE$5</f>
        <v>Oprema</v>
      </c>
      <c r="S152" s="570" t="str">
        <f>$AE$6</f>
        <v>Gradnja in nakup nepr.</v>
      </c>
      <c r="T152" s="570" t="str">
        <f>$AE$7</f>
        <v>Nepos. admin. str.</v>
      </c>
      <c r="U152" s="570" t="s">
        <v>389</v>
      </c>
      <c r="V152" s="570" t="str">
        <f>$AE$9</f>
        <v/>
      </c>
      <c r="W152" s="570" t="s">
        <v>113</v>
      </c>
      <c r="X152" s="75"/>
      <c r="Y152" s="73"/>
      <c r="Z152" s="139"/>
      <c r="AA152" s="151" t="s">
        <v>31</v>
      </c>
      <c r="AB152" s="152" t="str">
        <f>$AE$3</f>
        <v>Stroški osebja</v>
      </c>
      <c r="AC152" s="152" t="str">
        <f>$AE$4</f>
        <v>Stroški zunanjih izvajalcev</v>
      </c>
      <c r="AD152" s="152" t="str">
        <f>$AE$5</f>
        <v>Oprema</v>
      </c>
      <c r="AE152" s="152" t="str">
        <f>$AE$6</f>
        <v>Gradnja in nakup nepr.</v>
      </c>
      <c r="AF152" s="152" t="str">
        <f>$AE$7</f>
        <v>Nepos. admin. str.</v>
      </c>
      <c r="AG152" s="152" t="s">
        <v>389</v>
      </c>
      <c r="AH152" s="152" t="str">
        <f>$AE$9</f>
        <v/>
      </c>
      <c r="AI152" s="152" t="s">
        <v>172</v>
      </c>
      <c r="AJ152" s="152" t="s">
        <v>173</v>
      </c>
      <c r="AK152" s="1053" t="s">
        <v>388</v>
      </c>
      <c r="AL152" s="152" t="s">
        <v>157</v>
      </c>
      <c r="AM152" s="57"/>
      <c r="AN152" s="57"/>
      <c r="AO152" s="57"/>
      <c r="AP152" s="123"/>
      <c r="AQ152" s="124"/>
      <c r="AR152" s="55" t="s">
        <v>31</v>
      </c>
      <c r="AS152" s="570" t="str">
        <f>$AE$3</f>
        <v>Stroški osebja</v>
      </c>
      <c r="AT152" s="570" t="str">
        <f>$AE$4</f>
        <v>Stroški zunanjih izvajalcev</v>
      </c>
      <c r="AU152" s="570" t="str">
        <f>$AE$5</f>
        <v>Oprema</v>
      </c>
      <c r="AV152" s="570" t="str">
        <f>$AE$6</f>
        <v>Gradnja in nakup nepr.</v>
      </c>
      <c r="AW152" s="570" t="str">
        <f>$AE$7</f>
        <v>Nepos. admin. str.</v>
      </c>
      <c r="AX152" s="570" t="s">
        <v>389</v>
      </c>
      <c r="AY152" s="570" t="str">
        <f>$AE$9</f>
        <v/>
      </c>
      <c r="AZ152" s="570" t="s">
        <v>113</v>
      </c>
      <c r="BA152" s="1050" t="s">
        <v>388</v>
      </c>
      <c r="BB152" s="156" t="s">
        <v>157</v>
      </c>
      <c r="BC152" s="135"/>
      <c r="BD152" s="55" t="s">
        <v>31</v>
      </c>
      <c r="BE152" s="570" t="str">
        <f>$AE$3</f>
        <v>Stroški osebja</v>
      </c>
      <c r="BF152" s="570" t="str">
        <f>$AE$4</f>
        <v>Stroški zunanjih izvajalcev</v>
      </c>
      <c r="BG152" s="570" t="str">
        <f>$AE$5</f>
        <v>Oprema</v>
      </c>
      <c r="BH152" s="570" t="str">
        <f>$AE$6</f>
        <v>Gradnja in nakup nepr.</v>
      </c>
      <c r="BI152" s="570" t="str">
        <f>$AE$7</f>
        <v>Nepos. admin. str.</v>
      </c>
      <c r="BJ152" s="570" t="s">
        <v>389</v>
      </c>
      <c r="BK152" s="570" t="str">
        <f>$AE$9</f>
        <v/>
      </c>
      <c r="BL152" s="570" t="s">
        <v>172</v>
      </c>
      <c r="BM152" s="570" t="s">
        <v>173</v>
      </c>
      <c r="BN152" s="189"/>
      <c r="BO152" s="137"/>
      <c r="BP152" s="55" t="s">
        <v>31</v>
      </c>
      <c r="BQ152" s="570" t="str">
        <f>$AE$3</f>
        <v>Stroški osebja</v>
      </c>
      <c r="BR152" s="570" t="str">
        <f>$AE$4</f>
        <v>Stroški zunanjih izvajalcev</v>
      </c>
      <c r="BS152" s="570" t="str">
        <f>$AE$5</f>
        <v>Oprema</v>
      </c>
      <c r="BT152" s="570" t="str">
        <f>$AE$6</f>
        <v>Gradnja in nakup nepr.</v>
      </c>
      <c r="BU152" s="570" t="str">
        <f>$AE$7</f>
        <v>Nepos. admin. str.</v>
      </c>
      <c r="BV152" s="570" t="s">
        <v>389</v>
      </c>
      <c r="BW152" s="570" t="str">
        <f>$AE$9</f>
        <v/>
      </c>
      <c r="BX152" s="570" t="s">
        <v>113</v>
      </c>
      <c r="BY152" s="134"/>
      <c r="BZ152" s="119"/>
      <c r="CA152" s="119"/>
      <c r="CB152" s="119"/>
    </row>
    <row r="153" spans="2:80" ht="15" x14ac:dyDescent="0.2">
      <c r="B153" s="1104"/>
      <c r="D153" s="66" t="s">
        <v>98</v>
      </c>
      <c r="E153" s="114">
        <f>'3. FN PO PARTNERJIH '!D188</f>
        <v>0</v>
      </c>
      <c r="F153" s="114">
        <f>'3. FN PO PARTNERJIH '!E188</f>
        <v>0</v>
      </c>
      <c r="G153" s="114">
        <f>'3. FN PO PARTNERJIH '!F188</f>
        <v>0</v>
      </c>
      <c r="H153" s="114">
        <f>'3. FN PO PARTNERJIH '!G188</f>
        <v>0</v>
      </c>
      <c r="I153" s="114">
        <f>'3. FN PO PARTNERJIH '!H188</f>
        <v>0</v>
      </c>
      <c r="J153" s="114">
        <f>'3. FN PO PARTNERJIH '!I188</f>
        <v>0</v>
      </c>
      <c r="K153" s="114">
        <f>'3. FN PO PARTNERJIH '!J188</f>
        <v>0</v>
      </c>
      <c r="L153" s="62">
        <f t="shared" ref="L153:L158" si="280">SUM(E153:K153)</f>
        <v>0</v>
      </c>
      <c r="M153" s="85"/>
      <c r="N153" s="73"/>
      <c r="O153" s="66" t="s">
        <v>98</v>
      </c>
      <c r="P153" s="114">
        <f>'8a. Pretekli potrjeni izdatki'!E134</f>
        <v>0</v>
      </c>
      <c r="Q153" s="114">
        <f>'8a. Pretekli potrjeni izdatki'!F134</f>
        <v>0</v>
      </c>
      <c r="R153" s="114">
        <f>'8a. Pretekli potrjeni izdatki'!G134</f>
        <v>0</v>
      </c>
      <c r="S153" s="114">
        <f>'8a. Pretekli potrjeni izdatki'!H134</f>
        <v>0</v>
      </c>
      <c r="T153" s="114">
        <f>'8a. Pretekli potrjeni izdatki'!I134</f>
        <v>0</v>
      </c>
      <c r="U153" s="114">
        <f>'8a. Pretekli potrjeni izdatki'!J134</f>
        <v>0</v>
      </c>
      <c r="V153" s="114">
        <f>'8a. Pretekli potrjeni izdatki'!K134</f>
        <v>0</v>
      </c>
      <c r="W153" s="62">
        <f t="shared" ref="W153:W158" si="281">SUM(P153:V153)</f>
        <v>0</v>
      </c>
      <c r="X153" s="118"/>
      <c r="Y153" s="73"/>
      <c r="Z153" s="139" t="str">
        <f>IF(COUNTIF('2. IZJAVA'!$P$52,"?*"),'2. IZJAVA'!$P$52,"")</f>
        <v/>
      </c>
      <c r="AA153" s="169" t="s">
        <v>98</v>
      </c>
      <c r="AB153" s="170">
        <f>SUMIFS('6. Seznam dokazil'!P:P,'6. Seznam dokazil'!C:C,AB150,'6. Seznam dokazil'!D:D,$AB$55,'6. Seznam dokazil'!E:E,AA153)</f>
        <v>0</v>
      </c>
      <c r="AC153" s="170">
        <f>SUMIFS('6. Seznam dokazil'!P:P,'6. Seznam dokazil'!C:C,'6a. Seznam dokazil '!AB150,'6. Seznam dokazil'!D:D,'6a. Seznam dokazil '!$AC$55,'6. Seznam dokazil'!E:E,'6a. Seznam dokazil '!AA153)</f>
        <v>0</v>
      </c>
      <c r="AD153" s="170">
        <f>SUMIFS('6. Seznam dokazil'!P:P,'6. Seznam dokazil'!C:C,'6a. Seznam dokazil '!AB150,'6. Seznam dokazil'!D:D,'6a. Seznam dokazil '!$AD$55,'6. Seznam dokazil'!E:E,'6a. Seznam dokazil '!AA153)</f>
        <v>0</v>
      </c>
      <c r="AE153" s="170">
        <f>SUMIFS('6. Seznam dokazil'!P:P,'6. Seznam dokazil'!C:C,'6a. Seznam dokazil '!AB150,'6. Seznam dokazil'!D:D,'6a. Seznam dokazil '!$AE$55,'6. Seznam dokazil'!E:E,'6a. Seznam dokazil '!AA153)</f>
        <v>0</v>
      </c>
      <c r="AF153" s="170">
        <f>SUMIFS('6. Seznam dokazil'!P:P,'6. Seznam dokazil'!C:C,'6a. Seznam dokazil '!AB150,'6. Seznam dokazil'!D:D,'6a. Seznam dokazil '!$AF$55,'6. Seznam dokazil'!E:E,'6a. Seznam dokazil '!AA153)</f>
        <v>0</v>
      </c>
      <c r="AG153" s="170">
        <f>IF($J$50=$AH$3,AL153,SUMIFS('6. Seznam dokazil'!P:P,'6. Seznam dokazil'!C:C,'6a. Seznam dokazil '!AB150,'6. Seznam dokazil'!D:D,'6a. Seznam dokazil '!$AG$55,'6. Seznam dokazil'!E:E,'6a. Seznam dokazil '!AA153))</f>
        <v>0</v>
      </c>
      <c r="AH153" s="170">
        <f>SUMIFS('6. Seznam dokazil'!P:P,'6. Seznam dokazil'!C:C,'6a. Seznam dokazil '!AB150,'6. Seznam dokazil'!D:D,'6a. Seznam dokazil '!$AH$55,'6. Seznam dokazil'!E:E,'6a. Seznam dokazil '!AA153)</f>
        <v>0</v>
      </c>
      <c r="AI153" s="171">
        <f t="shared" ref="AI153:AI158" si="282">+AB153+AC153+AD153+AE153+AF153+AG153+AH153</f>
        <v>0</v>
      </c>
      <c r="AJ153" s="171">
        <f t="shared" ref="AJ153:AJ158" si="283">+AG153+AF153+AE153+AD153+AC153+AB153</f>
        <v>0</v>
      </c>
      <c r="AK153" s="1054"/>
      <c r="AL153" s="170">
        <f>IFERROR((J153/J159)*AK159,0)</f>
        <v>0</v>
      </c>
      <c r="AM153" s="65"/>
      <c r="AN153" s="65"/>
      <c r="AO153" s="65"/>
      <c r="AP153" s="123"/>
      <c r="AQ153" s="124"/>
      <c r="AR153" s="66" t="s">
        <v>98</v>
      </c>
      <c r="AS153" s="114">
        <f>SUMIFS('6. Seznam dokazil'!O:O,'6. Seznam dokazil'!C:C,$AS$150,'6. Seznam dokazil'!D:D,$AS$55,'6. Seznam dokazil'!E:E,AR153)</f>
        <v>0</v>
      </c>
      <c r="AT153" s="114">
        <f>SUMIFS('6. Seznam dokazil'!O:O,'6. Seznam dokazil'!C:C,$AS$150,'6. Seznam dokazil'!D:D,$AT$55,'6. Seznam dokazil'!E:E,AR153)</f>
        <v>0</v>
      </c>
      <c r="AU153" s="114">
        <f>SUMIFS('6. Seznam dokazil'!O:O,'6. Seznam dokazil'!C:C,$AS$150,'6. Seznam dokazil'!D:D,$AU$55,'6. Seznam dokazil'!E:E,AR153)</f>
        <v>0</v>
      </c>
      <c r="AV153" s="114">
        <f>SUMIFS('6. Seznam dokazil'!O:O,'6. Seznam dokazil'!C:C,$AS$150,'6. Seznam dokazil'!D:D,$AV$55,'6. Seznam dokazil'!E:E,AR153)</f>
        <v>0</v>
      </c>
      <c r="AW153" s="114">
        <f>SUMIFS('6. Seznam dokazil'!O:O,'6. Seznam dokazil'!C:C,$AS$150,'6. Seznam dokazil'!D:D,$AW$55,'6. Seznam dokazil'!E:E,AR153)</f>
        <v>0</v>
      </c>
      <c r="AX153" s="114">
        <f>IF($J$50=$AH$3,BB153,SUMIFS('6. Seznam dokazil'!O:O,'6. Seznam dokazil'!C:C,$AS$150,'6. Seznam dokazil'!D:D,$AX$55,'6. Seznam dokazil'!E:E,AR153))</f>
        <v>0</v>
      </c>
      <c r="AY153" s="114">
        <f>SUMIFS('6. Seznam dokazil'!O:O,'6. Seznam dokazil'!C:C,$AS$150,'6. Seznam dokazil'!D:D,$AY$55,'6. Seznam dokazil'!E:E,AR153)</f>
        <v>0</v>
      </c>
      <c r="AZ153" s="62">
        <f t="shared" ref="AZ153:AZ158" si="284">SUM(AS153:AY153)</f>
        <v>0</v>
      </c>
      <c r="BA153" s="1051"/>
      <c r="BB153" s="173">
        <f>IFERROR((J153/J159)*BA159,0)</f>
        <v>0</v>
      </c>
      <c r="BC153" s="135"/>
      <c r="BD153" s="66" t="s">
        <v>98</v>
      </c>
      <c r="BE153" s="114">
        <f t="shared" ref="BE153:BK158" si="285">P153+AB153</f>
        <v>0</v>
      </c>
      <c r="BF153" s="114">
        <f t="shared" si="285"/>
        <v>0</v>
      </c>
      <c r="BG153" s="114">
        <f t="shared" si="285"/>
        <v>0</v>
      </c>
      <c r="BH153" s="114">
        <f t="shared" si="285"/>
        <v>0</v>
      </c>
      <c r="BI153" s="114">
        <f t="shared" si="285"/>
        <v>0</v>
      </c>
      <c r="BJ153" s="114">
        <f t="shared" si="285"/>
        <v>0</v>
      </c>
      <c r="BK153" s="114">
        <f t="shared" si="285"/>
        <v>0</v>
      </c>
      <c r="BL153" s="62">
        <f t="shared" ref="BL153:BL158" si="286">+BE153+BF153+BG153+BH153+BI153+BJ153+BK153</f>
        <v>0</v>
      </c>
      <c r="BM153" s="62">
        <f t="shared" ref="BM153:BM158" si="287">+BJ153+BI153+BH153+BG153+BF153+BE153</f>
        <v>0</v>
      </c>
      <c r="BN153" s="80"/>
      <c r="BO153" s="137"/>
      <c r="BP153" s="66" t="s">
        <v>98</v>
      </c>
      <c r="BQ153" s="114">
        <f t="shared" ref="BQ153:BW158" si="288">E153-BE153</f>
        <v>0</v>
      </c>
      <c r="BR153" s="114">
        <f t="shared" si="288"/>
        <v>0</v>
      </c>
      <c r="BS153" s="114">
        <f t="shared" si="288"/>
        <v>0</v>
      </c>
      <c r="BT153" s="114">
        <f t="shared" si="288"/>
        <v>0</v>
      </c>
      <c r="BU153" s="114">
        <f t="shared" si="288"/>
        <v>0</v>
      </c>
      <c r="BV153" s="114">
        <f t="shared" si="288"/>
        <v>0</v>
      </c>
      <c r="BW153" s="114">
        <f t="shared" si="288"/>
        <v>0</v>
      </c>
      <c r="BX153" s="62">
        <f t="shared" ref="BX153:BX158" si="289">SUM(BQ153:BW153)</f>
        <v>0</v>
      </c>
      <c r="BY153" s="134"/>
      <c r="BZ153" s="119"/>
      <c r="CA153" s="119"/>
      <c r="CB153" s="119"/>
    </row>
    <row r="154" spans="2:80" ht="15" x14ac:dyDescent="0.2">
      <c r="B154" s="1104"/>
      <c r="D154" s="66" t="s">
        <v>99</v>
      </c>
      <c r="E154" s="114">
        <f>'3. FN PO PARTNERJIH '!D189</f>
        <v>0</v>
      </c>
      <c r="F154" s="114">
        <f>'3. FN PO PARTNERJIH '!E189</f>
        <v>0</v>
      </c>
      <c r="G154" s="114">
        <f>'3. FN PO PARTNERJIH '!F189</f>
        <v>0</v>
      </c>
      <c r="H154" s="114">
        <f>'3. FN PO PARTNERJIH '!G189</f>
        <v>0</v>
      </c>
      <c r="I154" s="114">
        <f>'3. FN PO PARTNERJIH '!H189</f>
        <v>0</v>
      </c>
      <c r="J154" s="114">
        <f>'3. FN PO PARTNERJIH '!I189</f>
        <v>0</v>
      </c>
      <c r="K154" s="114">
        <f>'3. FN PO PARTNERJIH '!J189</f>
        <v>0</v>
      </c>
      <c r="L154" s="62">
        <f t="shared" si="280"/>
        <v>0</v>
      </c>
      <c r="M154" s="85"/>
      <c r="N154" s="73"/>
      <c r="O154" s="66" t="s">
        <v>99</v>
      </c>
      <c r="P154" s="114">
        <f>'8a. Pretekli potrjeni izdatki'!E135</f>
        <v>0</v>
      </c>
      <c r="Q154" s="114">
        <f>'8a. Pretekli potrjeni izdatki'!F135</f>
        <v>0</v>
      </c>
      <c r="R154" s="114">
        <f>'8a. Pretekli potrjeni izdatki'!G135</f>
        <v>0</v>
      </c>
      <c r="S154" s="114">
        <f>'8a. Pretekli potrjeni izdatki'!H135</f>
        <v>0</v>
      </c>
      <c r="T154" s="114">
        <f>'8a. Pretekli potrjeni izdatki'!I135</f>
        <v>0</v>
      </c>
      <c r="U154" s="114">
        <f>'8a. Pretekli potrjeni izdatki'!J135</f>
        <v>0</v>
      </c>
      <c r="V154" s="114">
        <f>'8a. Pretekli potrjeni izdatki'!K135</f>
        <v>0</v>
      </c>
      <c r="W154" s="62">
        <f t="shared" si="281"/>
        <v>0</v>
      </c>
      <c r="X154" s="118"/>
      <c r="Y154" s="73"/>
      <c r="Z154" s="139" t="str">
        <f>IF(COUNTIF('2. IZJAVA'!$P$52,"?*"),'2. IZJAVA'!$P$52,"")</f>
        <v/>
      </c>
      <c r="AA154" s="169" t="s">
        <v>99</v>
      </c>
      <c r="AB154" s="170">
        <f>SUMIFS('6. Seznam dokazil'!P:P,'6. Seznam dokazil'!C:C,AB150,'6. Seznam dokazil'!D:D,$AB$55,'6. Seznam dokazil'!E:E,AA154)</f>
        <v>0</v>
      </c>
      <c r="AC154" s="170">
        <f>SUMIFS('6. Seznam dokazil'!P:P,'6. Seznam dokazil'!C:C,'6a. Seznam dokazil '!AB150,'6. Seznam dokazil'!D:D,'6a. Seznam dokazil '!$AC$55,'6. Seznam dokazil'!E:E,'6a. Seznam dokazil '!AA154)</f>
        <v>0</v>
      </c>
      <c r="AD154" s="170">
        <f>SUMIFS('6. Seznam dokazil'!P:P,'6. Seznam dokazil'!C:C,'6a. Seznam dokazil '!AB150,'6. Seznam dokazil'!D:D,'6a. Seznam dokazil '!$AD$55,'6. Seznam dokazil'!E:E,'6a. Seznam dokazil '!AA154)</f>
        <v>0</v>
      </c>
      <c r="AE154" s="170">
        <f>SUMIFS('6. Seznam dokazil'!P:P,'6. Seznam dokazil'!C:C,'6a. Seznam dokazil '!AB150,'6. Seznam dokazil'!D:D,'6a. Seznam dokazil '!$AE$55,'6. Seznam dokazil'!E:E,'6a. Seznam dokazil '!AA154)</f>
        <v>0</v>
      </c>
      <c r="AF154" s="170">
        <f>SUMIFS('6. Seznam dokazil'!P:P,'6. Seznam dokazil'!C:C,'6a. Seznam dokazil '!AB150,'6. Seznam dokazil'!D:D,'6a. Seznam dokazil '!$AF$55,'6. Seznam dokazil'!E:E,'6a. Seznam dokazil '!AA154)</f>
        <v>0</v>
      </c>
      <c r="AG154" s="170">
        <f>IF($J$50=$AH$3,AL154,SUMIFS('6. Seznam dokazil'!P:P,'6. Seznam dokazil'!C:C,'6a. Seznam dokazil '!AB150,'6. Seznam dokazil'!D:D,'6a. Seznam dokazil '!$AG$55,'6. Seznam dokazil'!E:E,'6a. Seznam dokazil '!AA154))</f>
        <v>0</v>
      </c>
      <c r="AH154" s="170">
        <f>SUMIFS('6. Seznam dokazil'!P:P,'6. Seznam dokazil'!C:C,'6a. Seznam dokazil '!AB150,'6. Seznam dokazil'!D:D,'6a. Seznam dokazil '!$AH$55,'6. Seznam dokazil'!E:E,'6a. Seznam dokazil '!AA154)</f>
        <v>0</v>
      </c>
      <c r="AI154" s="171">
        <f t="shared" si="282"/>
        <v>0</v>
      </c>
      <c r="AJ154" s="171">
        <f t="shared" si="283"/>
        <v>0</v>
      </c>
      <c r="AK154" s="1054"/>
      <c r="AL154" s="170">
        <f>IFERROR((J154/J159)*AK159,0)</f>
        <v>0</v>
      </c>
      <c r="AM154" s="65"/>
      <c r="AN154" s="65"/>
      <c r="AO154" s="65"/>
      <c r="AP154" s="123"/>
      <c r="AQ154" s="124"/>
      <c r="AR154" s="66" t="s">
        <v>99</v>
      </c>
      <c r="AS154" s="114">
        <f>SUMIFS('6. Seznam dokazil'!O:O,'6. Seznam dokazil'!C:C,$AS$150,'6. Seznam dokazil'!D:D,$AS$55,'6. Seznam dokazil'!E:E,AR154)</f>
        <v>0</v>
      </c>
      <c r="AT154" s="114">
        <f>SUMIFS('6. Seznam dokazil'!O:O,'6. Seznam dokazil'!C:C,$AS$150,'6. Seznam dokazil'!D:D,$AT$55,'6. Seznam dokazil'!E:E,AR154)</f>
        <v>0</v>
      </c>
      <c r="AU154" s="114">
        <f>SUMIFS('6. Seznam dokazil'!O:O,'6. Seznam dokazil'!C:C,$AS$150,'6. Seznam dokazil'!D:D,$AU$55,'6. Seznam dokazil'!E:E,AR154)</f>
        <v>0</v>
      </c>
      <c r="AV154" s="114">
        <f>SUMIFS('6. Seznam dokazil'!O:O,'6. Seznam dokazil'!C:C,$AS$150,'6. Seznam dokazil'!D:D,$AV$55,'6. Seznam dokazil'!E:E,AR154)</f>
        <v>0</v>
      </c>
      <c r="AW154" s="114">
        <f>SUMIFS('6. Seznam dokazil'!O:O,'6. Seznam dokazil'!C:C,$AS$150,'6. Seznam dokazil'!D:D,$AW$55,'6. Seznam dokazil'!E:E,AR154)</f>
        <v>0</v>
      </c>
      <c r="AX154" s="114">
        <f>IF($J$50=$AH$3,BB154,SUMIFS('6. Seznam dokazil'!O:O,'6. Seznam dokazil'!C:C,$AS$150,'6. Seznam dokazil'!D:D,$AX$55,'6. Seznam dokazil'!E:E,AR154))</f>
        <v>0</v>
      </c>
      <c r="AY154" s="114">
        <f>SUMIFS('6. Seznam dokazil'!O:O,'6. Seznam dokazil'!C:C,$AS$150,'6. Seznam dokazil'!D:D,$AY$55,'6. Seznam dokazil'!E:E,AR154)</f>
        <v>0</v>
      </c>
      <c r="AZ154" s="62">
        <f t="shared" si="284"/>
        <v>0</v>
      </c>
      <c r="BA154" s="1051"/>
      <c r="BB154" s="173">
        <f>IFERROR((J154/J159)*BA159,0)</f>
        <v>0</v>
      </c>
      <c r="BC154" s="135"/>
      <c r="BD154" s="66" t="s">
        <v>99</v>
      </c>
      <c r="BE154" s="114">
        <f t="shared" si="285"/>
        <v>0</v>
      </c>
      <c r="BF154" s="114">
        <f t="shared" si="285"/>
        <v>0</v>
      </c>
      <c r="BG154" s="114">
        <f t="shared" si="285"/>
        <v>0</v>
      </c>
      <c r="BH154" s="114">
        <f t="shared" si="285"/>
        <v>0</v>
      </c>
      <c r="BI154" s="114">
        <f t="shared" si="285"/>
        <v>0</v>
      </c>
      <c r="BJ154" s="114">
        <f t="shared" si="285"/>
        <v>0</v>
      </c>
      <c r="BK154" s="114">
        <f t="shared" si="285"/>
        <v>0</v>
      </c>
      <c r="BL154" s="62">
        <f t="shared" si="286"/>
        <v>0</v>
      </c>
      <c r="BM154" s="62">
        <f t="shared" si="287"/>
        <v>0</v>
      </c>
      <c r="BN154" s="80"/>
      <c r="BO154" s="137"/>
      <c r="BP154" s="66" t="s">
        <v>99</v>
      </c>
      <c r="BQ154" s="114">
        <f t="shared" si="288"/>
        <v>0</v>
      </c>
      <c r="BR154" s="114">
        <f t="shared" si="288"/>
        <v>0</v>
      </c>
      <c r="BS154" s="114">
        <f t="shared" si="288"/>
        <v>0</v>
      </c>
      <c r="BT154" s="114">
        <f t="shared" si="288"/>
        <v>0</v>
      </c>
      <c r="BU154" s="114">
        <f t="shared" si="288"/>
        <v>0</v>
      </c>
      <c r="BV154" s="114">
        <f t="shared" si="288"/>
        <v>0</v>
      </c>
      <c r="BW154" s="114">
        <f t="shared" si="288"/>
        <v>0</v>
      </c>
      <c r="BX154" s="62">
        <f t="shared" si="289"/>
        <v>0</v>
      </c>
      <c r="BY154" s="134"/>
      <c r="BZ154" s="119"/>
      <c r="CA154" s="119"/>
      <c r="CB154" s="119"/>
    </row>
    <row r="155" spans="2:80" ht="15" x14ac:dyDescent="0.2">
      <c r="B155" s="1104"/>
      <c r="D155" s="66" t="s">
        <v>77</v>
      </c>
      <c r="E155" s="114">
        <f>'3. FN PO PARTNERJIH '!D190</f>
        <v>0</v>
      </c>
      <c r="F155" s="114">
        <f>'3. FN PO PARTNERJIH '!E190</f>
        <v>0</v>
      </c>
      <c r="G155" s="114">
        <f>'3. FN PO PARTNERJIH '!F190</f>
        <v>0</v>
      </c>
      <c r="H155" s="114">
        <f>'3. FN PO PARTNERJIH '!G190</f>
        <v>0</v>
      </c>
      <c r="I155" s="114">
        <f>'3. FN PO PARTNERJIH '!H190</f>
        <v>0</v>
      </c>
      <c r="J155" s="114">
        <f>'3. FN PO PARTNERJIH '!I190</f>
        <v>0</v>
      </c>
      <c r="K155" s="114">
        <f>'3. FN PO PARTNERJIH '!J190</f>
        <v>0</v>
      </c>
      <c r="L155" s="62">
        <f t="shared" si="280"/>
        <v>0</v>
      </c>
      <c r="M155" s="85"/>
      <c r="N155" s="73"/>
      <c r="O155" s="66" t="s">
        <v>77</v>
      </c>
      <c r="P155" s="114">
        <f>'8a. Pretekli potrjeni izdatki'!E136</f>
        <v>0</v>
      </c>
      <c r="Q155" s="114">
        <f>'8a. Pretekli potrjeni izdatki'!F136</f>
        <v>0</v>
      </c>
      <c r="R155" s="114">
        <f>'8a. Pretekli potrjeni izdatki'!G136</f>
        <v>0</v>
      </c>
      <c r="S155" s="114">
        <f>'8a. Pretekli potrjeni izdatki'!H136</f>
        <v>0</v>
      </c>
      <c r="T155" s="114">
        <f>'8a. Pretekli potrjeni izdatki'!I136</f>
        <v>0</v>
      </c>
      <c r="U155" s="114">
        <f>'8a. Pretekli potrjeni izdatki'!J136</f>
        <v>0</v>
      </c>
      <c r="V155" s="114">
        <f>'8a. Pretekli potrjeni izdatki'!K136</f>
        <v>0</v>
      </c>
      <c r="W155" s="62">
        <f t="shared" si="281"/>
        <v>0</v>
      </c>
      <c r="X155" s="118"/>
      <c r="Y155" s="73"/>
      <c r="Z155" s="139" t="str">
        <f>IF(COUNTIF('2. IZJAVA'!$P$52,"?*"),'2. IZJAVA'!$P$52,"")</f>
        <v/>
      </c>
      <c r="AA155" s="169" t="s">
        <v>77</v>
      </c>
      <c r="AB155" s="170">
        <f>SUMIFS('6. Seznam dokazil'!P:P,'6. Seznam dokazil'!C:C,AB150,'6. Seznam dokazil'!D:D,$AB$55,'6. Seznam dokazil'!E:E,AA155)</f>
        <v>0</v>
      </c>
      <c r="AC155" s="170">
        <f>SUMIFS('6. Seznam dokazil'!P:P,'6. Seznam dokazil'!C:C,'6a. Seznam dokazil '!AB150,'6. Seznam dokazil'!D:D,'6a. Seznam dokazil '!$AC$55,'6. Seznam dokazil'!E:E,'6a. Seznam dokazil '!AA155)</f>
        <v>0</v>
      </c>
      <c r="AD155" s="170">
        <f>SUMIFS('6. Seznam dokazil'!P:P,'6. Seznam dokazil'!C:C,'6a. Seznam dokazil '!AB150,'6. Seznam dokazil'!D:D,'6a. Seznam dokazil '!$AD$55,'6. Seznam dokazil'!E:E,'6a. Seznam dokazil '!AA155)</f>
        <v>0</v>
      </c>
      <c r="AE155" s="170">
        <f>SUMIFS('6. Seznam dokazil'!P:P,'6. Seznam dokazil'!C:C,'6a. Seznam dokazil '!AB150,'6. Seznam dokazil'!D:D,'6a. Seznam dokazil '!$AE$55,'6. Seznam dokazil'!E:E,'6a. Seznam dokazil '!AA155)</f>
        <v>0</v>
      </c>
      <c r="AF155" s="170">
        <f>SUMIFS('6. Seznam dokazil'!P:P,'6. Seznam dokazil'!C:C,'6a. Seznam dokazil '!AB150,'6. Seznam dokazil'!D:D,'6a. Seznam dokazil '!$AF$55,'6. Seznam dokazil'!E:E,'6a. Seznam dokazil '!AA155)</f>
        <v>0</v>
      </c>
      <c r="AG155" s="170">
        <f>IF($J$50=$AH$3,AL155,SUMIFS('6. Seznam dokazil'!P:P,'6. Seznam dokazil'!C:C,'6a. Seznam dokazil '!AB150,'6. Seznam dokazil'!D:D,'6a. Seznam dokazil '!$AG$55,'6. Seznam dokazil'!E:E,'6a. Seznam dokazil '!AA155))</f>
        <v>0</v>
      </c>
      <c r="AH155" s="170">
        <f>SUMIFS('6. Seznam dokazil'!P:P,'6. Seznam dokazil'!C:C,'6a. Seznam dokazil '!AB150,'6. Seznam dokazil'!D:D,'6a. Seznam dokazil '!$AH$55,'6. Seznam dokazil'!E:E,'6a. Seznam dokazil '!AA155)</f>
        <v>0</v>
      </c>
      <c r="AI155" s="171">
        <f t="shared" si="282"/>
        <v>0</v>
      </c>
      <c r="AJ155" s="171">
        <f t="shared" si="283"/>
        <v>0</v>
      </c>
      <c r="AK155" s="1054"/>
      <c r="AL155" s="170">
        <f>IFERROR((J155/J159)*AK159,0)</f>
        <v>0</v>
      </c>
      <c r="AM155" s="65"/>
      <c r="AN155" s="65"/>
      <c r="AO155" s="65"/>
      <c r="AP155" s="123"/>
      <c r="AQ155" s="124"/>
      <c r="AR155" s="66" t="s">
        <v>77</v>
      </c>
      <c r="AS155" s="114">
        <f>SUMIFS('6. Seznam dokazil'!O:O,'6. Seznam dokazil'!C:C,$AS$150,'6. Seznam dokazil'!D:D,$AS$55,'6. Seznam dokazil'!E:E,AR155)</f>
        <v>0</v>
      </c>
      <c r="AT155" s="114">
        <f>SUMIFS('6. Seznam dokazil'!O:O,'6. Seznam dokazil'!C:C,$AS$150,'6. Seznam dokazil'!D:D,$AT$55,'6. Seznam dokazil'!E:E,AR155)</f>
        <v>0</v>
      </c>
      <c r="AU155" s="114">
        <f>SUMIFS('6. Seznam dokazil'!O:O,'6. Seznam dokazil'!C:C,$AS$150,'6. Seznam dokazil'!D:D,$AU$55,'6. Seznam dokazil'!E:E,AR155)</f>
        <v>0</v>
      </c>
      <c r="AV155" s="114">
        <f>SUMIFS('6. Seznam dokazil'!O:O,'6. Seznam dokazil'!C:C,$AS$150,'6. Seznam dokazil'!D:D,$AV$55,'6. Seznam dokazil'!E:E,AR155)</f>
        <v>0</v>
      </c>
      <c r="AW155" s="114">
        <f>SUMIFS('6. Seznam dokazil'!O:O,'6. Seznam dokazil'!C:C,$AS$150,'6. Seznam dokazil'!D:D,$AW$55,'6. Seznam dokazil'!E:E,AR155)</f>
        <v>0</v>
      </c>
      <c r="AX155" s="114">
        <f>IF($J$50=$AH$3,BB155,SUMIFS('6. Seznam dokazil'!O:O,'6. Seznam dokazil'!C:C,$AS$150,'6. Seznam dokazil'!D:D,$AX$55,'6. Seznam dokazil'!E:E,AR155))</f>
        <v>0</v>
      </c>
      <c r="AY155" s="114">
        <f>SUMIFS('6. Seznam dokazil'!O:O,'6. Seznam dokazil'!C:C,$AS$150,'6. Seznam dokazil'!D:D,$AY$55,'6. Seznam dokazil'!E:E,AR155)</f>
        <v>0</v>
      </c>
      <c r="AZ155" s="62">
        <f t="shared" si="284"/>
        <v>0</v>
      </c>
      <c r="BA155" s="1051"/>
      <c r="BB155" s="173">
        <f>IFERROR((J155/J159)*BA159,0)</f>
        <v>0</v>
      </c>
      <c r="BC155" s="135"/>
      <c r="BD155" s="66" t="s">
        <v>77</v>
      </c>
      <c r="BE155" s="114">
        <f t="shared" si="285"/>
        <v>0</v>
      </c>
      <c r="BF155" s="114">
        <f t="shared" si="285"/>
        <v>0</v>
      </c>
      <c r="BG155" s="114">
        <f t="shared" si="285"/>
        <v>0</v>
      </c>
      <c r="BH155" s="114">
        <f t="shared" si="285"/>
        <v>0</v>
      </c>
      <c r="BI155" s="114">
        <f t="shared" si="285"/>
        <v>0</v>
      </c>
      <c r="BJ155" s="114">
        <f t="shared" si="285"/>
        <v>0</v>
      </c>
      <c r="BK155" s="114">
        <f t="shared" si="285"/>
        <v>0</v>
      </c>
      <c r="BL155" s="62">
        <f t="shared" si="286"/>
        <v>0</v>
      </c>
      <c r="BM155" s="62">
        <f t="shared" si="287"/>
        <v>0</v>
      </c>
      <c r="BN155" s="80"/>
      <c r="BO155" s="137"/>
      <c r="BP155" s="66" t="s">
        <v>77</v>
      </c>
      <c r="BQ155" s="114">
        <f t="shared" si="288"/>
        <v>0</v>
      </c>
      <c r="BR155" s="114">
        <f t="shared" si="288"/>
        <v>0</v>
      </c>
      <c r="BS155" s="114">
        <f t="shared" si="288"/>
        <v>0</v>
      </c>
      <c r="BT155" s="114">
        <f t="shared" si="288"/>
        <v>0</v>
      </c>
      <c r="BU155" s="114">
        <f t="shared" si="288"/>
        <v>0</v>
      </c>
      <c r="BV155" s="114">
        <f t="shared" si="288"/>
        <v>0</v>
      </c>
      <c r="BW155" s="114">
        <f t="shared" si="288"/>
        <v>0</v>
      </c>
      <c r="BX155" s="62">
        <f t="shared" si="289"/>
        <v>0</v>
      </c>
      <c r="BY155" s="134"/>
      <c r="BZ155" s="119"/>
      <c r="CA155" s="119"/>
      <c r="CB155" s="119"/>
    </row>
    <row r="156" spans="2:80" ht="15" x14ac:dyDescent="0.2">
      <c r="B156" s="1104"/>
      <c r="D156" s="66" t="s">
        <v>78</v>
      </c>
      <c r="E156" s="114">
        <f>'3. FN PO PARTNERJIH '!D191</f>
        <v>0</v>
      </c>
      <c r="F156" s="114">
        <f>'3. FN PO PARTNERJIH '!E191</f>
        <v>0</v>
      </c>
      <c r="G156" s="114">
        <f>'3. FN PO PARTNERJIH '!F191</f>
        <v>0</v>
      </c>
      <c r="H156" s="114">
        <f>'3. FN PO PARTNERJIH '!G191</f>
        <v>0</v>
      </c>
      <c r="I156" s="114">
        <f>'3. FN PO PARTNERJIH '!H191</f>
        <v>0</v>
      </c>
      <c r="J156" s="114">
        <f>'3. FN PO PARTNERJIH '!I191</f>
        <v>0</v>
      </c>
      <c r="K156" s="114">
        <f>'3. FN PO PARTNERJIH '!J191</f>
        <v>0</v>
      </c>
      <c r="L156" s="62">
        <f t="shared" si="280"/>
        <v>0</v>
      </c>
      <c r="M156" s="85"/>
      <c r="N156" s="73"/>
      <c r="O156" s="66" t="s">
        <v>78</v>
      </c>
      <c r="P156" s="114">
        <f>'8a. Pretekli potrjeni izdatki'!E137</f>
        <v>0</v>
      </c>
      <c r="Q156" s="114">
        <f>'8a. Pretekli potrjeni izdatki'!F137</f>
        <v>0</v>
      </c>
      <c r="R156" s="114">
        <f>'8a. Pretekli potrjeni izdatki'!G137</f>
        <v>0</v>
      </c>
      <c r="S156" s="114">
        <f>'8a. Pretekli potrjeni izdatki'!H137</f>
        <v>0</v>
      </c>
      <c r="T156" s="114">
        <f>'8a. Pretekli potrjeni izdatki'!I137</f>
        <v>0</v>
      </c>
      <c r="U156" s="114">
        <f>'8a. Pretekli potrjeni izdatki'!J137</f>
        <v>0</v>
      </c>
      <c r="V156" s="114">
        <f>'8a. Pretekli potrjeni izdatki'!K137</f>
        <v>0</v>
      </c>
      <c r="W156" s="62">
        <f t="shared" si="281"/>
        <v>0</v>
      </c>
      <c r="X156" s="118"/>
      <c r="Y156" s="73"/>
      <c r="Z156" s="139" t="str">
        <f>IF(COUNTIF('2. IZJAVA'!$P$52,"?*"),'2. IZJAVA'!$P$52,"")</f>
        <v/>
      </c>
      <c r="AA156" s="169" t="s">
        <v>78</v>
      </c>
      <c r="AB156" s="170">
        <f>SUMIFS('6. Seznam dokazil'!P:P,'6. Seznam dokazil'!C:C,AB150,'6. Seznam dokazil'!D:D,$AB$55,'6. Seznam dokazil'!E:E,AA156)</f>
        <v>0</v>
      </c>
      <c r="AC156" s="170">
        <f>SUMIFS('6. Seznam dokazil'!P:P,'6. Seznam dokazil'!C:C,'6a. Seznam dokazil '!AB150,'6. Seznam dokazil'!D:D,'6a. Seznam dokazil '!$AC$55,'6. Seznam dokazil'!E:E,'6a. Seznam dokazil '!AA156)</f>
        <v>0</v>
      </c>
      <c r="AD156" s="170">
        <f>SUMIFS('6. Seznam dokazil'!P:P,'6. Seznam dokazil'!C:C,'6a. Seznam dokazil '!AB150,'6. Seznam dokazil'!D:D,'6a. Seznam dokazil '!$AD$55,'6. Seznam dokazil'!E:E,'6a. Seznam dokazil '!AA156)</f>
        <v>0</v>
      </c>
      <c r="AE156" s="170">
        <f>SUMIFS('6. Seznam dokazil'!P:P,'6. Seznam dokazil'!C:C,'6a. Seznam dokazil '!AB150,'6. Seznam dokazil'!D:D,'6a. Seznam dokazil '!$AE$55,'6. Seznam dokazil'!E:E,'6a. Seznam dokazil '!AA156)</f>
        <v>0</v>
      </c>
      <c r="AF156" s="170">
        <f>SUMIFS('6. Seznam dokazil'!P:P,'6. Seznam dokazil'!C:C,'6a. Seznam dokazil '!AB150,'6. Seznam dokazil'!D:D,'6a. Seznam dokazil '!$AF$55,'6. Seznam dokazil'!E:E,'6a. Seznam dokazil '!AA156)</f>
        <v>0</v>
      </c>
      <c r="AG156" s="170">
        <f>IF($J$50=$AH$3,AL156,SUMIFS('6. Seznam dokazil'!P:P,'6. Seznam dokazil'!C:C,'6a. Seznam dokazil '!AB150,'6. Seznam dokazil'!D:D,'6a. Seznam dokazil '!$AG$55,'6. Seznam dokazil'!E:E,'6a. Seznam dokazil '!AA156))</f>
        <v>0</v>
      </c>
      <c r="AH156" s="170">
        <f>SUMIFS('6. Seznam dokazil'!P:P,'6. Seznam dokazil'!C:C,'6a. Seznam dokazil '!AB150,'6. Seznam dokazil'!D:D,'6a. Seznam dokazil '!$AH$55,'6. Seznam dokazil'!E:E,'6a. Seznam dokazil '!AA156)</f>
        <v>0</v>
      </c>
      <c r="AI156" s="171">
        <f t="shared" si="282"/>
        <v>0</v>
      </c>
      <c r="AJ156" s="171">
        <f t="shared" si="283"/>
        <v>0</v>
      </c>
      <c r="AK156" s="1054"/>
      <c r="AL156" s="170">
        <f>IFERROR((J156/J159)*AK159,0)</f>
        <v>0</v>
      </c>
      <c r="AM156" s="65"/>
      <c r="AN156" s="65"/>
      <c r="AO156" s="65"/>
      <c r="AP156" s="123"/>
      <c r="AQ156" s="124"/>
      <c r="AR156" s="66" t="s">
        <v>78</v>
      </c>
      <c r="AS156" s="114">
        <f>SUMIFS('6. Seznam dokazil'!O:O,'6. Seznam dokazil'!C:C,$AS$150,'6. Seznam dokazil'!D:D,$AS$55,'6. Seznam dokazil'!E:E,AR156)</f>
        <v>0</v>
      </c>
      <c r="AT156" s="114">
        <f>SUMIFS('6. Seznam dokazil'!O:O,'6. Seznam dokazil'!C:C,$AS$150,'6. Seznam dokazil'!D:D,$AT$55,'6. Seznam dokazil'!E:E,AR156)</f>
        <v>0</v>
      </c>
      <c r="AU156" s="114">
        <f>SUMIFS('6. Seznam dokazil'!O:O,'6. Seznam dokazil'!C:C,$AS$150,'6. Seznam dokazil'!D:D,$AU$55,'6. Seznam dokazil'!E:E,AR156)</f>
        <v>0</v>
      </c>
      <c r="AV156" s="114">
        <f>SUMIFS('6. Seznam dokazil'!O:O,'6. Seznam dokazil'!C:C,$AS$150,'6. Seznam dokazil'!D:D,$AV$55,'6. Seznam dokazil'!E:E,AR156)</f>
        <v>0</v>
      </c>
      <c r="AW156" s="114">
        <f>SUMIFS('6. Seznam dokazil'!O:O,'6. Seznam dokazil'!C:C,$AS$150,'6. Seznam dokazil'!D:D,$AW$55,'6. Seznam dokazil'!E:E,AR156)</f>
        <v>0</v>
      </c>
      <c r="AX156" s="114">
        <f>IF($J$50=$AH$3,BB156,SUMIFS('6. Seznam dokazil'!O:O,'6. Seznam dokazil'!C:C,$AS$150,'6. Seznam dokazil'!D:D,$AX$55,'6. Seznam dokazil'!E:E,AR156))</f>
        <v>0</v>
      </c>
      <c r="AY156" s="114">
        <f>SUMIFS('6. Seznam dokazil'!O:O,'6. Seznam dokazil'!C:C,$AS$150,'6. Seznam dokazil'!D:D,$AY$55,'6. Seznam dokazil'!E:E,AR156)</f>
        <v>0</v>
      </c>
      <c r="AZ156" s="62">
        <f t="shared" si="284"/>
        <v>0</v>
      </c>
      <c r="BA156" s="1051"/>
      <c r="BB156" s="173">
        <f>IFERROR((J156/J159)*BA159,0)</f>
        <v>0</v>
      </c>
      <c r="BC156" s="135"/>
      <c r="BD156" s="66" t="s">
        <v>78</v>
      </c>
      <c r="BE156" s="114">
        <f t="shared" si="285"/>
        <v>0</v>
      </c>
      <c r="BF156" s="114">
        <f t="shared" si="285"/>
        <v>0</v>
      </c>
      <c r="BG156" s="114">
        <f t="shared" si="285"/>
        <v>0</v>
      </c>
      <c r="BH156" s="114">
        <f t="shared" si="285"/>
        <v>0</v>
      </c>
      <c r="BI156" s="114">
        <f t="shared" si="285"/>
        <v>0</v>
      </c>
      <c r="BJ156" s="114">
        <f t="shared" si="285"/>
        <v>0</v>
      </c>
      <c r="BK156" s="114">
        <f t="shared" si="285"/>
        <v>0</v>
      </c>
      <c r="BL156" s="62">
        <f t="shared" si="286"/>
        <v>0</v>
      </c>
      <c r="BM156" s="62">
        <f t="shared" si="287"/>
        <v>0</v>
      </c>
      <c r="BN156" s="80"/>
      <c r="BO156" s="137"/>
      <c r="BP156" s="66" t="s">
        <v>78</v>
      </c>
      <c r="BQ156" s="114">
        <f t="shared" si="288"/>
        <v>0</v>
      </c>
      <c r="BR156" s="114">
        <f t="shared" si="288"/>
        <v>0</v>
      </c>
      <c r="BS156" s="114">
        <f t="shared" si="288"/>
        <v>0</v>
      </c>
      <c r="BT156" s="114">
        <f t="shared" si="288"/>
        <v>0</v>
      </c>
      <c r="BU156" s="114">
        <f t="shared" si="288"/>
        <v>0</v>
      </c>
      <c r="BV156" s="114">
        <f t="shared" si="288"/>
        <v>0</v>
      </c>
      <c r="BW156" s="114">
        <f t="shared" si="288"/>
        <v>0</v>
      </c>
      <c r="BX156" s="62">
        <f t="shared" si="289"/>
        <v>0</v>
      </c>
      <c r="BY156" s="134"/>
      <c r="BZ156" s="119"/>
      <c r="CA156" s="119"/>
      <c r="CB156" s="119"/>
    </row>
    <row r="157" spans="2:80" ht="15" x14ac:dyDescent="0.2">
      <c r="B157" s="1104"/>
      <c r="D157" s="66" t="s">
        <v>79</v>
      </c>
      <c r="E157" s="114">
        <f>'3. FN PO PARTNERJIH '!D192</f>
        <v>0</v>
      </c>
      <c r="F157" s="114">
        <f>'3. FN PO PARTNERJIH '!E192</f>
        <v>0</v>
      </c>
      <c r="G157" s="114">
        <f>'3. FN PO PARTNERJIH '!F192</f>
        <v>0</v>
      </c>
      <c r="H157" s="114">
        <f>'3. FN PO PARTNERJIH '!G192</f>
        <v>0</v>
      </c>
      <c r="I157" s="114">
        <f>'3. FN PO PARTNERJIH '!H192</f>
        <v>0</v>
      </c>
      <c r="J157" s="114">
        <f>'3. FN PO PARTNERJIH '!I192</f>
        <v>0</v>
      </c>
      <c r="K157" s="114">
        <f>'3. FN PO PARTNERJIH '!J192</f>
        <v>0</v>
      </c>
      <c r="L157" s="62">
        <f t="shared" si="280"/>
        <v>0</v>
      </c>
      <c r="M157" s="85"/>
      <c r="N157" s="73"/>
      <c r="O157" s="66" t="s">
        <v>79</v>
      </c>
      <c r="P157" s="114">
        <f>'8a. Pretekli potrjeni izdatki'!E138</f>
        <v>0</v>
      </c>
      <c r="Q157" s="114">
        <f>'8a. Pretekli potrjeni izdatki'!F138</f>
        <v>0</v>
      </c>
      <c r="R157" s="114">
        <f>'8a. Pretekli potrjeni izdatki'!G138</f>
        <v>0</v>
      </c>
      <c r="S157" s="114">
        <f>'8a. Pretekli potrjeni izdatki'!H138</f>
        <v>0</v>
      </c>
      <c r="T157" s="114">
        <f>'8a. Pretekli potrjeni izdatki'!I138</f>
        <v>0</v>
      </c>
      <c r="U157" s="114">
        <f>'8a. Pretekli potrjeni izdatki'!J138</f>
        <v>0</v>
      </c>
      <c r="V157" s="114">
        <f>'8a. Pretekli potrjeni izdatki'!K138</f>
        <v>0</v>
      </c>
      <c r="W157" s="62">
        <f t="shared" si="281"/>
        <v>0</v>
      </c>
      <c r="X157" s="149"/>
      <c r="Y157" s="73"/>
      <c r="Z157" s="139" t="str">
        <f>IF(COUNTIF('2. IZJAVA'!$P$52,"?*"),'2. IZJAVA'!$P$52,"")</f>
        <v/>
      </c>
      <c r="AA157" s="169" t="s">
        <v>79</v>
      </c>
      <c r="AB157" s="170">
        <f>SUMIFS('6. Seznam dokazil'!P:P,'6. Seznam dokazil'!C:C,AB150,'6. Seznam dokazil'!D:D,$AB$55,'6. Seznam dokazil'!E:E,AA157)</f>
        <v>0</v>
      </c>
      <c r="AC157" s="170">
        <f>SUMIFS('6. Seznam dokazil'!P:P,'6. Seznam dokazil'!C:C,'6a. Seznam dokazil '!AB150,'6. Seznam dokazil'!D:D,'6a. Seznam dokazil '!$AC$55,'6. Seznam dokazil'!E:E,'6a. Seznam dokazil '!AA157)</f>
        <v>0</v>
      </c>
      <c r="AD157" s="170">
        <f>SUMIFS('6. Seznam dokazil'!P:P,'6. Seznam dokazil'!C:C,'6a. Seznam dokazil '!AB150,'6. Seznam dokazil'!D:D,'6a. Seznam dokazil '!$AD$55,'6. Seznam dokazil'!E:E,'6a. Seznam dokazil '!AA157)</f>
        <v>0</v>
      </c>
      <c r="AE157" s="170">
        <f>SUMIFS('6. Seznam dokazil'!P:P,'6. Seznam dokazil'!C:C,'6a. Seznam dokazil '!AB150,'6. Seznam dokazil'!D:D,'6a. Seznam dokazil '!$AE$55,'6. Seznam dokazil'!E:E,'6a. Seznam dokazil '!AA157)</f>
        <v>0</v>
      </c>
      <c r="AF157" s="170">
        <f>SUMIFS('6. Seznam dokazil'!P:P,'6. Seznam dokazil'!C:C,'6a. Seznam dokazil '!AB150,'6. Seznam dokazil'!D:D,'6a. Seznam dokazil '!$AF$55,'6. Seznam dokazil'!E:E,'6a. Seznam dokazil '!AA157)</f>
        <v>0</v>
      </c>
      <c r="AG157" s="170">
        <f>IF($J$50=$AH$3,AL157,SUMIFS('6. Seznam dokazil'!P:P,'6. Seznam dokazil'!C:C,'6a. Seznam dokazil '!AB150,'6. Seznam dokazil'!D:D,'6a. Seznam dokazil '!$AG$55,'6. Seznam dokazil'!E:E,'6a. Seznam dokazil '!AA157))</f>
        <v>0</v>
      </c>
      <c r="AH157" s="170">
        <f>SUMIFS('6. Seznam dokazil'!P:P,'6. Seznam dokazil'!C:C,'6a. Seznam dokazil '!AB150,'6. Seznam dokazil'!D:D,'6a. Seznam dokazil '!$AH$55,'6. Seznam dokazil'!E:E,'6a. Seznam dokazil '!AA157)</f>
        <v>0</v>
      </c>
      <c r="AI157" s="171">
        <f t="shared" si="282"/>
        <v>0</v>
      </c>
      <c r="AJ157" s="171">
        <f t="shared" si="283"/>
        <v>0</v>
      </c>
      <c r="AK157" s="1054"/>
      <c r="AL157" s="170">
        <f>IFERROR((J157/J159)*AK159,0)</f>
        <v>0</v>
      </c>
      <c r="AM157" s="65"/>
      <c r="AN157" s="65"/>
      <c r="AO157" s="65"/>
      <c r="AP157" s="123"/>
      <c r="AQ157" s="124"/>
      <c r="AR157" s="66" t="s">
        <v>79</v>
      </c>
      <c r="AS157" s="114">
        <f>SUMIFS('6. Seznam dokazil'!O:O,'6. Seznam dokazil'!C:C,$AS$150,'6. Seznam dokazil'!D:D,$AS$55,'6. Seznam dokazil'!E:E,AR157)</f>
        <v>0</v>
      </c>
      <c r="AT157" s="114">
        <f>SUMIFS('6. Seznam dokazil'!O:O,'6. Seznam dokazil'!C:C,$AS$150,'6. Seznam dokazil'!D:D,$AT$55,'6. Seznam dokazil'!E:E,AR157)</f>
        <v>0</v>
      </c>
      <c r="AU157" s="114">
        <f>SUMIFS('6. Seznam dokazil'!O:O,'6. Seznam dokazil'!C:C,$AS$150,'6. Seznam dokazil'!D:D,$AU$55,'6. Seznam dokazil'!E:E,AR157)</f>
        <v>0</v>
      </c>
      <c r="AV157" s="114">
        <f>SUMIFS('6. Seznam dokazil'!O:O,'6. Seznam dokazil'!C:C,$AS$150,'6. Seznam dokazil'!D:D,$AV$55,'6. Seznam dokazil'!E:E,AR157)</f>
        <v>0</v>
      </c>
      <c r="AW157" s="114">
        <f>SUMIFS('6. Seznam dokazil'!O:O,'6. Seznam dokazil'!C:C,$AS$150,'6. Seznam dokazil'!D:D,$AW$55,'6. Seznam dokazil'!E:E,AR157)</f>
        <v>0</v>
      </c>
      <c r="AX157" s="114">
        <f>IF($J$50=$AH$3,BB157,SUMIFS('6. Seznam dokazil'!O:O,'6. Seznam dokazil'!C:C,$AS$150,'6. Seznam dokazil'!D:D,$AX$55,'6. Seznam dokazil'!E:E,AR157))</f>
        <v>0</v>
      </c>
      <c r="AY157" s="114">
        <f>SUMIFS('6. Seznam dokazil'!O:O,'6. Seznam dokazil'!C:C,$AS$150,'6. Seznam dokazil'!D:D,$AY$55,'6. Seznam dokazil'!E:E,AR157)</f>
        <v>0</v>
      </c>
      <c r="AZ157" s="62">
        <f t="shared" si="284"/>
        <v>0</v>
      </c>
      <c r="BA157" s="1051"/>
      <c r="BB157" s="173">
        <f>IFERROR((J157/J159)*BA159,0)</f>
        <v>0</v>
      </c>
      <c r="BC157" s="135"/>
      <c r="BD157" s="66" t="s">
        <v>79</v>
      </c>
      <c r="BE157" s="114">
        <f t="shared" si="285"/>
        <v>0</v>
      </c>
      <c r="BF157" s="114">
        <f t="shared" si="285"/>
        <v>0</v>
      </c>
      <c r="BG157" s="114">
        <f t="shared" si="285"/>
        <v>0</v>
      </c>
      <c r="BH157" s="114">
        <f t="shared" si="285"/>
        <v>0</v>
      </c>
      <c r="BI157" s="114">
        <f t="shared" si="285"/>
        <v>0</v>
      </c>
      <c r="BJ157" s="114">
        <f t="shared" si="285"/>
        <v>0</v>
      </c>
      <c r="BK157" s="114">
        <f t="shared" si="285"/>
        <v>0</v>
      </c>
      <c r="BL157" s="62">
        <f t="shared" si="286"/>
        <v>0</v>
      </c>
      <c r="BM157" s="62">
        <f t="shared" si="287"/>
        <v>0</v>
      </c>
      <c r="BN157" s="80"/>
      <c r="BO157" s="137"/>
      <c r="BP157" s="66" t="s">
        <v>79</v>
      </c>
      <c r="BQ157" s="114">
        <f t="shared" si="288"/>
        <v>0</v>
      </c>
      <c r="BR157" s="114">
        <f t="shared" si="288"/>
        <v>0</v>
      </c>
      <c r="BS157" s="114">
        <f t="shared" si="288"/>
        <v>0</v>
      </c>
      <c r="BT157" s="114">
        <f t="shared" si="288"/>
        <v>0</v>
      </c>
      <c r="BU157" s="114">
        <f t="shared" si="288"/>
        <v>0</v>
      </c>
      <c r="BV157" s="114">
        <f t="shared" si="288"/>
        <v>0</v>
      </c>
      <c r="BW157" s="114">
        <f t="shared" si="288"/>
        <v>0</v>
      </c>
      <c r="BX157" s="62">
        <f t="shared" si="289"/>
        <v>0</v>
      </c>
      <c r="BY157" s="134"/>
      <c r="BZ157" s="119"/>
      <c r="CA157" s="119"/>
      <c r="CB157" s="119"/>
    </row>
    <row r="158" spans="2:80" ht="15" x14ac:dyDescent="0.2">
      <c r="B158" s="1104"/>
      <c r="D158" s="66" t="s">
        <v>100</v>
      </c>
      <c r="E158" s="114">
        <f>'3. FN PO PARTNERJIH '!D193</f>
        <v>0</v>
      </c>
      <c r="F158" s="114">
        <f>'3. FN PO PARTNERJIH '!E193</f>
        <v>0</v>
      </c>
      <c r="G158" s="114">
        <f>'3. FN PO PARTNERJIH '!F193</f>
        <v>0</v>
      </c>
      <c r="H158" s="114">
        <f>'3. FN PO PARTNERJIH '!G193</f>
        <v>0</v>
      </c>
      <c r="I158" s="114">
        <f>'3. FN PO PARTNERJIH '!H193</f>
        <v>0</v>
      </c>
      <c r="J158" s="114">
        <f>'3. FN PO PARTNERJIH '!I193</f>
        <v>0</v>
      </c>
      <c r="K158" s="114">
        <f>'3. FN PO PARTNERJIH '!J193</f>
        <v>0</v>
      </c>
      <c r="L158" s="62">
        <f t="shared" si="280"/>
        <v>0</v>
      </c>
      <c r="M158" s="85"/>
      <c r="N158" s="73"/>
      <c r="O158" s="66" t="s">
        <v>100</v>
      </c>
      <c r="P158" s="114">
        <f>'8a. Pretekli potrjeni izdatki'!E139</f>
        <v>0</v>
      </c>
      <c r="Q158" s="114">
        <f>'8a. Pretekli potrjeni izdatki'!F139</f>
        <v>0</v>
      </c>
      <c r="R158" s="114">
        <f>'8a. Pretekli potrjeni izdatki'!G139</f>
        <v>0</v>
      </c>
      <c r="S158" s="114">
        <f>'8a. Pretekli potrjeni izdatki'!H139</f>
        <v>0</v>
      </c>
      <c r="T158" s="114">
        <f>'8a. Pretekli potrjeni izdatki'!I139</f>
        <v>0</v>
      </c>
      <c r="U158" s="114">
        <f>'8a. Pretekli potrjeni izdatki'!J139</f>
        <v>0</v>
      </c>
      <c r="V158" s="114">
        <f>'8a. Pretekli potrjeni izdatki'!K139</f>
        <v>0</v>
      </c>
      <c r="W158" s="62">
        <f t="shared" si="281"/>
        <v>0</v>
      </c>
      <c r="X158" s="149"/>
      <c r="Y158" s="73"/>
      <c r="Z158" s="139" t="str">
        <f>IF(COUNTIF('2. IZJAVA'!$P$52,"?*"),'2. IZJAVA'!$P$52,"")</f>
        <v/>
      </c>
      <c r="AA158" s="169" t="s">
        <v>100</v>
      </c>
      <c r="AB158" s="170">
        <f>SUMIFS('6. Seznam dokazil'!P:P,'6. Seznam dokazil'!C:C,AB150,'6. Seznam dokazil'!D:D,$AB$55,'6. Seznam dokazil'!E:E,AA158)</f>
        <v>0</v>
      </c>
      <c r="AC158" s="170">
        <f>SUMIFS('6. Seznam dokazil'!P:P,'6. Seznam dokazil'!C:C,'6a. Seznam dokazil '!AB150,'6. Seznam dokazil'!D:D,'6a. Seznam dokazil '!$AC$55,'6. Seznam dokazil'!E:E,'6a. Seznam dokazil '!AA158)</f>
        <v>0</v>
      </c>
      <c r="AD158" s="170">
        <f>SUMIFS('6. Seznam dokazil'!P:P,'6. Seznam dokazil'!C:C,'6a. Seznam dokazil '!AB150,'6. Seznam dokazil'!D:D,'6a. Seznam dokazil '!$AD$55,'6. Seznam dokazil'!E:E,'6a. Seznam dokazil '!AA158)</f>
        <v>0</v>
      </c>
      <c r="AE158" s="170">
        <f>SUMIFS('6. Seznam dokazil'!P:P,'6. Seznam dokazil'!C:C,'6a. Seznam dokazil '!AB150,'6. Seznam dokazil'!D:D,'6a. Seznam dokazil '!$AE$55,'6. Seznam dokazil'!E:E,'6a. Seznam dokazil '!AA158)</f>
        <v>0</v>
      </c>
      <c r="AF158" s="170">
        <f>SUMIFS('6. Seznam dokazil'!P:P,'6. Seznam dokazil'!C:C,'6a. Seznam dokazil '!AB150,'6. Seznam dokazil'!D:D,'6a. Seznam dokazil '!$AF$55,'6. Seznam dokazil'!E:E,'6a. Seznam dokazil '!AA158)</f>
        <v>0</v>
      </c>
      <c r="AG158" s="170">
        <f>IF($J$50=$AH$3,AL158,SUMIFS('6. Seznam dokazil'!P:P,'6. Seznam dokazil'!C:C,'6a. Seznam dokazil '!AB150,'6. Seznam dokazil'!D:D,'6a. Seznam dokazil '!$AG$55,'6. Seznam dokazil'!E:E,'6a. Seznam dokazil '!AA158))</f>
        <v>0</v>
      </c>
      <c r="AH158" s="170">
        <f>SUMIFS('6. Seznam dokazil'!P:P,'6. Seznam dokazil'!C:C,'6a. Seznam dokazil '!AB150,'6. Seznam dokazil'!D:D,'6a. Seznam dokazil '!$AH$55,'6. Seznam dokazil'!E:E,'6a. Seznam dokazil '!AA158)</f>
        <v>0</v>
      </c>
      <c r="AI158" s="171">
        <f t="shared" si="282"/>
        <v>0</v>
      </c>
      <c r="AJ158" s="171">
        <f t="shared" si="283"/>
        <v>0</v>
      </c>
      <c r="AK158" s="1055"/>
      <c r="AL158" s="170">
        <f>IFERROR((J158/J159)*AK159,0)</f>
        <v>0</v>
      </c>
      <c r="AM158" s="65"/>
      <c r="AN158" s="65"/>
      <c r="AO158" s="65"/>
      <c r="AP158" s="123"/>
      <c r="AQ158" s="124"/>
      <c r="AR158" s="66" t="s">
        <v>100</v>
      </c>
      <c r="AS158" s="114">
        <f>SUMIFS('6. Seznam dokazil'!O:O,'6. Seznam dokazil'!C:C,$AS$150,'6. Seznam dokazil'!D:D,$AS$55,'6. Seznam dokazil'!E:E,AR158)</f>
        <v>0</v>
      </c>
      <c r="AT158" s="114">
        <f>SUMIFS('6. Seznam dokazil'!O:O,'6. Seznam dokazil'!C:C,$AS$150,'6. Seznam dokazil'!D:D,$AT$55,'6. Seznam dokazil'!E:E,AR158)</f>
        <v>0</v>
      </c>
      <c r="AU158" s="114">
        <f>SUMIFS('6. Seznam dokazil'!O:O,'6. Seznam dokazil'!C:C,$AS$150,'6. Seznam dokazil'!D:D,$AU$55,'6. Seznam dokazil'!E:E,AR158)</f>
        <v>0</v>
      </c>
      <c r="AV158" s="114">
        <f>SUMIFS('6. Seznam dokazil'!O:O,'6. Seznam dokazil'!C:C,$AS$150,'6. Seznam dokazil'!D:D,$AV$55,'6. Seznam dokazil'!E:E,AR158)</f>
        <v>0</v>
      </c>
      <c r="AW158" s="114">
        <f>SUMIFS('6. Seznam dokazil'!O:O,'6. Seznam dokazil'!C:C,$AS$150,'6. Seznam dokazil'!D:D,$AW$55,'6. Seznam dokazil'!E:E,AR158)</f>
        <v>0</v>
      </c>
      <c r="AX158" s="114">
        <f>IF($J$50=$AH$3,BB158,SUMIFS('6. Seznam dokazil'!O:O,'6. Seznam dokazil'!C:C,$AS$150,'6. Seznam dokazil'!D:D,$AX$55,'6. Seznam dokazil'!E:E,AR158))</f>
        <v>0</v>
      </c>
      <c r="AY158" s="114">
        <f>SUMIFS('6. Seznam dokazil'!O:O,'6. Seznam dokazil'!C:C,$AS$150,'6. Seznam dokazil'!D:D,$AY$55,'6. Seznam dokazil'!E:E,AR158)</f>
        <v>0</v>
      </c>
      <c r="AZ158" s="62">
        <f t="shared" si="284"/>
        <v>0</v>
      </c>
      <c r="BA158" s="1052"/>
      <c r="BB158" s="173">
        <f>IFERROR((J158/J159)*BA159,0)</f>
        <v>0</v>
      </c>
      <c r="BC158" s="135"/>
      <c r="BD158" s="66" t="s">
        <v>100</v>
      </c>
      <c r="BE158" s="114">
        <f t="shared" si="285"/>
        <v>0</v>
      </c>
      <c r="BF158" s="114">
        <f t="shared" si="285"/>
        <v>0</v>
      </c>
      <c r="BG158" s="114">
        <f t="shared" si="285"/>
        <v>0</v>
      </c>
      <c r="BH158" s="114">
        <f t="shared" si="285"/>
        <v>0</v>
      </c>
      <c r="BI158" s="114">
        <f t="shared" si="285"/>
        <v>0</v>
      </c>
      <c r="BJ158" s="114">
        <f t="shared" si="285"/>
        <v>0</v>
      </c>
      <c r="BK158" s="114">
        <f t="shared" si="285"/>
        <v>0</v>
      </c>
      <c r="BL158" s="62">
        <f t="shared" si="286"/>
        <v>0</v>
      </c>
      <c r="BM158" s="62">
        <f t="shared" si="287"/>
        <v>0</v>
      </c>
      <c r="BN158" s="80"/>
      <c r="BO158" s="137"/>
      <c r="BP158" s="66" t="s">
        <v>100</v>
      </c>
      <c r="BQ158" s="114">
        <f t="shared" si="288"/>
        <v>0</v>
      </c>
      <c r="BR158" s="114">
        <f t="shared" si="288"/>
        <v>0</v>
      </c>
      <c r="BS158" s="114">
        <f t="shared" si="288"/>
        <v>0</v>
      </c>
      <c r="BT158" s="114">
        <f t="shared" si="288"/>
        <v>0</v>
      </c>
      <c r="BU158" s="114">
        <f t="shared" si="288"/>
        <v>0</v>
      </c>
      <c r="BV158" s="114">
        <f t="shared" si="288"/>
        <v>0</v>
      </c>
      <c r="BW158" s="114">
        <f t="shared" si="288"/>
        <v>0</v>
      </c>
      <c r="BX158" s="62">
        <f t="shared" si="289"/>
        <v>0</v>
      </c>
      <c r="BY158" s="134"/>
      <c r="BZ158" s="119"/>
      <c r="CA158" s="119"/>
      <c r="CB158" s="119"/>
    </row>
    <row r="159" spans="2:80" ht="45.75" thickBot="1" x14ac:dyDescent="0.25">
      <c r="B159" s="1105"/>
      <c r="D159" s="66" t="str">
        <f>"ODOBRENA SREDSTVA"&amp;" "&amp;E150</f>
        <v>ODOBRENA SREDSTVA PARTNER 8</v>
      </c>
      <c r="E159" s="67">
        <f t="shared" ref="E159:L159" si="290">SUM(E153:E158)</f>
        <v>0</v>
      </c>
      <c r="F159" s="67">
        <f t="shared" si="290"/>
        <v>0</v>
      </c>
      <c r="G159" s="67">
        <f t="shared" si="290"/>
        <v>0</v>
      </c>
      <c r="H159" s="67">
        <f t="shared" si="290"/>
        <v>0</v>
      </c>
      <c r="I159" s="67">
        <f t="shared" si="290"/>
        <v>0</v>
      </c>
      <c r="J159" s="67">
        <f t="shared" si="290"/>
        <v>0</v>
      </c>
      <c r="K159" s="67">
        <f t="shared" si="290"/>
        <v>0</v>
      </c>
      <c r="L159" s="67">
        <f t="shared" si="290"/>
        <v>0</v>
      </c>
      <c r="M159" s="85"/>
      <c r="N159" s="73"/>
      <c r="O159" s="66" t="str">
        <f>"PPI"&amp;" "&amp;P150</f>
        <v>PPI 0</v>
      </c>
      <c r="P159" s="67">
        <f t="shared" ref="P159:W159" si="291">SUM(P153:P158)</f>
        <v>0</v>
      </c>
      <c r="Q159" s="67">
        <f t="shared" si="291"/>
        <v>0</v>
      </c>
      <c r="R159" s="67">
        <f t="shared" si="291"/>
        <v>0</v>
      </c>
      <c r="S159" s="67">
        <f t="shared" si="291"/>
        <v>0</v>
      </c>
      <c r="T159" s="67">
        <f t="shared" si="291"/>
        <v>0</v>
      </c>
      <c r="U159" s="67">
        <f t="shared" si="291"/>
        <v>0</v>
      </c>
      <c r="V159" s="67">
        <f t="shared" si="291"/>
        <v>0</v>
      </c>
      <c r="W159" s="67">
        <f t="shared" si="291"/>
        <v>0</v>
      </c>
      <c r="X159" s="75"/>
      <c r="Y159" s="73"/>
      <c r="Z159" s="139"/>
      <c r="AA159" s="169" t="str">
        <f>$AA$47&amp;" "&amp;AB150</f>
        <v>POTRJENI (PO KONTROLI) PARTNER 8</v>
      </c>
      <c r="AB159" s="182">
        <f t="shared" ref="AB159:AH159" si="292">SUM(AB153:AB158)</f>
        <v>0</v>
      </c>
      <c r="AC159" s="182">
        <f t="shared" si="292"/>
        <v>0</v>
      </c>
      <c r="AD159" s="182">
        <f t="shared" si="292"/>
        <v>0</v>
      </c>
      <c r="AE159" s="182">
        <f t="shared" si="292"/>
        <v>0</v>
      </c>
      <c r="AF159" s="182">
        <f t="shared" si="292"/>
        <v>0</v>
      </c>
      <c r="AG159" s="182">
        <f t="shared" si="292"/>
        <v>0</v>
      </c>
      <c r="AH159" s="182">
        <f t="shared" si="292"/>
        <v>0</v>
      </c>
      <c r="AI159" s="182">
        <f>SUM(AI153:AI158)</f>
        <v>0</v>
      </c>
      <c r="AJ159" s="182">
        <f>+AH159+AI159</f>
        <v>0</v>
      </c>
      <c r="AK159" s="182" t="b">
        <f>IF($J$50=$AH$3,IF(((AB159*AG151)+U159)&lt;=J159,(AB159*AG151),J159-U159))</f>
        <v>0</v>
      </c>
      <c r="AL159" s="182">
        <f>+AL158+AL157+AL156+AL155+AL154+AL153</f>
        <v>0</v>
      </c>
      <c r="AM159" s="65"/>
      <c r="AN159" s="65"/>
      <c r="AO159" s="65"/>
      <c r="AP159" s="123"/>
      <c r="AQ159" s="124"/>
      <c r="AR159" s="66" t="str">
        <f>$AA$47&amp;" "&amp;AS150</f>
        <v>POTRJENI (PO KONTROLI) PARTNER 8</v>
      </c>
      <c r="AS159" s="67">
        <f t="shared" ref="AS159:AZ159" si="293">SUM(AS153:AS158)</f>
        <v>0</v>
      </c>
      <c r="AT159" s="67">
        <f t="shared" si="293"/>
        <v>0</v>
      </c>
      <c r="AU159" s="67">
        <f t="shared" si="293"/>
        <v>0</v>
      </c>
      <c r="AV159" s="67">
        <f t="shared" si="293"/>
        <v>0</v>
      </c>
      <c r="AW159" s="67">
        <f t="shared" si="293"/>
        <v>0</v>
      </c>
      <c r="AX159" s="67">
        <f t="shared" si="293"/>
        <v>0</v>
      </c>
      <c r="AY159" s="67">
        <f t="shared" si="293"/>
        <v>0</v>
      </c>
      <c r="AZ159" s="67">
        <f t="shared" si="293"/>
        <v>0</v>
      </c>
      <c r="BA159" s="183" t="b">
        <f>IF($J$50=$AH$3,IF(((AS159*AG151)+U159)&lt;=J159,(AS159*AG151),J159-U159))</f>
        <v>0</v>
      </c>
      <c r="BB159" s="183">
        <f>+BB158+BB157+BB156+BB155+BB154+BB153</f>
        <v>0</v>
      </c>
      <c r="BC159" s="135"/>
      <c r="BD159" s="66" t="str">
        <f>$AA$47&amp;" "&amp;BE150</f>
        <v>POTRJENI (PO KONTROLI) 0</v>
      </c>
      <c r="BE159" s="67">
        <f t="shared" ref="BE159:BK159" si="294">SUM(BE153:BE158)</f>
        <v>0</v>
      </c>
      <c r="BF159" s="67">
        <f t="shared" si="294"/>
        <v>0</v>
      </c>
      <c r="BG159" s="67">
        <f t="shared" si="294"/>
        <v>0</v>
      </c>
      <c r="BH159" s="67">
        <f t="shared" si="294"/>
        <v>0</v>
      </c>
      <c r="BI159" s="67">
        <f t="shared" si="294"/>
        <v>0</v>
      </c>
      <c r="BJ159" s="67">
        <f t="shared" si="294"/>
        <v>0</v>
      </c>
      <c r="BK159" s="67">
        <f t="shared" si="294"/>
        <v>0</v>
      </c>
      <c r="BL159" s="67">
        <f>SUM(BL153:BL158)</f>
        <v>0</v>
      </c>
      <c r="BM159" s="67">
        <f>+BK159+BL159</f>
        <v>0</v>
      </c>
      <c r="BN159" s="80"/>
      <c r="BO159" s="137"/>
      <c r="BP159" s="66" t="str">
        <f>$BP$50&amp;" "&amp;BQ150</f>
        <v>PREOSTALA SREDSTVA PARTNER 8</v>
      </c>
      <c r="BQ159" s="67">
        <f t="shared" ref="BQ159:BX159" si="295">SUM(BQ153:BQ158)</f>
        <v>0</v>
      </c>
      <c r="BR159" s="67">
        <f t="shared" si="295"/>
        <v>0</v>
      </c>
      <c r="BS159" s="67">
        <f t="shared" si="295"/>
        <v>0</v>
      </c>
      <c r="BT159" s="67">
        <f t="shared" si="295"/>
        <v>0</v>
      </c>
      <c r="BU159" s="67">
        <f t="shared" si="295"/>
        <v>0</v>
      </c>
      <c r="BV159" s="67">
        <f t="shared" si="295"/>
        <v>0</v>
      </c>
      <c r="BW159" s="67">
        <f t="shared" si="295"/>
        <v>0</v>
      </c>
      <c r="BX159" s="67">
        <f t="shared" si="295"/>
        <v>0</v>
      </c>
      <c r="BY159" s="134"/>
      <c r="BZ159" s="119"/>
      <c r="CA159" s="119"/>
      <c r="CB159" s="119"/>
    </row>
    <row r="160" spans="2:80" x14ac:dyDescent="0.35">
      <c r="D160" s="187"/>
      <c r="E160" s="187"/>
      <c r="F160" s="187"/>
      <c r="G160" s="187"/>
      <c r="H160" s="187"/>
      <c r="I160" s="187"/>
      <c r="J160" s="187"/>
      <c r="K160" s="187"/>
      <c r="L160" s="187"/>
      <c r="M160" s="85"/>
      <c r="N160" s="73"/>
      <c r="O160" s="118"/>
      <c r="P160" s="118"/>
      <c r="Q160" s="118"/>
      <c r="R160" s="118"/>
      <c r="S160" s="118"/>
      <c r="T160" s="118"/>
      <c r="U160" s="118"/>
      <c r="V160" s="118"/>
      <c r="W160" s="118"/>
      <c r="X160" s="75"/>
      <c r="Y160" s="73"/>
      <c r="Z160" s="139"/>
      <c r="AA160" s="122"/>
      <c r="AB160" s="122"/>
      <c r="AC160" s="122"/>
      <c r="AD160" s="122"/>
      <c r="AE160" s="122"/>
      <c r="AF160" s="122"/>
      <c r="AG160" s="295" t="str">
        <f>IFERROR(IF(METODAADMIN=PAVŠAL,IF(AG159&gt;(ROUNDUP(AB159*AG151,2)),PREKORAČITEV,""),""),"")</f>
        <v/>
      </c>
      <c r="AH160" s="122"/>
      <c r="AI160" s="122"/>
      <c r="AJ160" s="122"/>
      <c r="AK160" s="122"/>
      <c r="AL160" s="122"/>
      <c r="AM160" s="122"/>
      <c r="AN160" s="122"/>
      <c r="AO160" s="122"/>
      <c r="AP160" s="123"/>
      <c r="AQ160" s="124"/>
      <c r="AR160" s="126"/>
      <c r="AS160" s="126"/>
      <c r="AT160" s="126"/>
      <c r="AU160" s="126"/>
      <c r="AV160" s="126"/>
      <c r="AW160" s="126"/>
      <c r="AX160" s="126"/>
      <c r="AY160" s="126"/>
      <c r="AZ160" s="126"/>
      <c r="BA160" s="126"/>
      <c r="BB160" s="127"/>
      <c r="BC160" s="135"/>
      <c r="BD160" s="130"/>
      <c r="BE160" s="130"/>
      <c r="BF160" s="130"/>
      <c r="BG160" s="130"/>
      <c r="BH160" s="130"/>
      <c r="BI160" s="130"/>
      <c r="BJ160" s="130"/>
      <c r="BK160" s="130"/>
      <c r="BL160" s="130"/>
      <c r="BM160" s="130"/>
      <c r="BN160" s="130"/>
      <c r="BO160" s="137"/>
      <c r="BP160" s="133"/>
      <c r="BQ160" s="534" t="str">
        <f>IF(BQ159&lt;0,"PREKORAČITEV POSTAVKE!!!","")</f>
        <v/>
      </c>
      <c r="BR160" s="534" t="str">
        <f t="shared" ref="BR160" si="296">IF(BR159&lt;0,"PREKORAČITEV POSTAVKE!!!","")</f>
        <v/>
      </c>
      <c r="BS160" s="534" t="str">
        <f t="shared" ref="BS160" si="297">IF(BS159&lt;0,"PREKORAČITEV POSTAVKE!!!","")</f>
        <v/>
      </c>
      <c r="BT160" s="534" t="str">
        <f t="shared" ref="BT160" si="298">IF(BT159&lt;0,"PREKORAČITEV POSTAVKE!!!","")</f>
        <v/>
      </c>
      <c r="BU160" s="534" t="str">
        <f t="shared" ref="BU160" si="299">IF(BU159&lt;0,"PREKORAČITEV POSTAVKE!!!","")</f>
        <v/>
      </c>
      <c r="BV160" s="534" t="str">
        <f t="shared" ref="BV160" si="300">IF(BV159&lt;0,"PREKORAČITEV POSTAVKE!!!","")</f>
        <v/>
      </c>
      <c r="BW160" s="534" t="str">
        <f t="shared" ref="BW160" si="301">IF(BW159&lt;0,"PREKORAČITEV POSTAVKE!!!","")</f>
        <v/>
      </c>
      <c r="BX160" s="534" t="str">
        <f>IF(BX159&lt;0,"PREKORAČITEV!!!","")</f>
        <v/>
      </c>
      <c r="BY160" s="134"/>
      <c r="BZ160" s="119"/>
      <c r="CA160" s="119"/>
      <c r="CB160" s="119"/>
    </row>
    <row r="161" spans="2:80" ht="26.25" thickBot="1" x14ac:dyDescent="0.4">
      <c r="D161" s="187"/>
      <c r="E161" s="187"/>
      <c r="F161" s="187"/>
      <c r="G161" s="187"/>
      <c r="H161" s="187"/>
      <c r="I161" s="187"/>
      <c r="J161" s="187"/>
      <c r="K161" s="187"/>
      <c r="L161" s="187"/>
      <c r="M161" s="85"/>
      <c r="N161" s="73"/>
      <c r="O161" s="118"/>
      <c r="P161" s="118"/>
      <c r="Q161" s="118"/>
      <c r="R161" s="118"/>
      <c r="S161" s="118"/>
      <c r="T161" s="118"/>
      <c r="U161" s="118"/>
      <c r="V161" s="118"/>
      <c r="W161" s="118"/>
      <c r="X161" s="75"/>
      <c r="Y161" s="73"/>
      <c r="Z161" s="139"/>
      <c r="AA161" s="334" t="s">
        <v>162</v>
      </c>
      <c r="AB161" s="335">
        <f>SUM(AB159:AG159)</f>
        <v>0</v>
      </c>
      <c r="AC161" s="122"/>
      <c r="AD161" s="122"/>
      <c r="AE161" s="122"/>
      <c r="AF161" s="317" t="str">
        <f>IF(AG160=$AH$7,$AH$8,"")</f>
        <v/>
      </c>
      <c r="AG161" s="216" t="str">
        <f>IF(AG160=$AH$7,AB159*AG151,"")</f>
        <v/>
      </c>
      <c r="AH161" s="122"/>
      <c r="AI161" s="122"/>
      <c r="AJ161" s="122"/>
      <c r="AK161" s="122"/>
      <c r="AL161" s="122"/>
      <c r="AM161" s="122"/>
      <c r="AN161" s="122"/>
      <c r="AO161" s="122"/>
      <c r="AP161" s="123"/>
      <c r="AQ161" s="124"/>
      <c r="AR161" s="126"/>
      <c r="AS161" s="126"/>
      <c r="AT161" s="126"/>
      <c r="AU161" s="126"/>
      <c r="AV161" s="126"/>
      <c r="AW161" s="126"/>
      <c r="AX161" s="126"/>
      <c r="AY161" s="126"/>
      <c r="AZ161" s="126"/>
      <c r="BA161" s="126"/>
      <c r="BB161" s="127"/>
      <c r="BC161" s="135"/>
      <c r="BD161" s="130"/>
      <c r="BE161" s="130"/>
      <c r="BF161" s="130"/>
      <c r="BG161" s="130"/>
      <c r="BH161" s="130"/>
      <c r="BI161" s="130"/>
      <c r="BJ161" s="130"/>
      <c r="BK161" s="130"/>
      <c r="BL161" s="130"/>
      <c r="BM161" s="130"/>
      <c r="BN161" s="130"/>
      <c r="BO161" s="137"/>
      <c r="BP161" s="133"/>
      <c r="BQ161" s="133"/>
      <c r="BR161" s="133"/>
      <c r="BS161" s="133"/>
      <c r="BT161" s="133"/>
      <c r="BU161" s="133"/>
      <c r="BV161" s="133"/>
      <c r="BW161" s="133"/>
      <c r="BX161" s="133"/>
      <c r="BY161" s="134"/>
      <c r="BZ161" s="119"/>
      <c r="CA161" s="119"/>
      <c r="CB161" s="119"/>
    </row>
    <row r="162" spans="2:80" ht="26.25" thickTop="1" x14ac:dyDescent="0.35">
      <c r="D162" s="187"/>
      <c r="E162" s="187" t="str">
        <f>+B164</f>
        <v>PARTNER 9</v>
      </c>
      <c r="F162" s="187"/>
      <c r="G162" s="187"/>
      <c r="H162" s="187"/>
      <c r="I162" s="187"/>
      <c r="J162" s="187"/>
      <c r="K162" s="187"/>
      <c r="L162" s="187"/>
      <c r="M162" s="85"/>
      <c r="N162" s="73"/>
      <c r="O162" s="311" t="s">
        <v>224</v>
      </c>
      <c r="P162" s="311">
        <f>$AB$12</f>
        <v>0</v>
      </c>
      <c r="Q162" s="118"/>
      <c r="R162" s="118"/>
      <c r="S162" s="118"/>
      <c r="T162" s="118"/>
      <c r="U162" s="118"/>
      <c r="V162" s="118"/>
      <c r="W162" s="118"/>
      <c r="X162" s="75"/>
      <c r="Y162" s="73"/>
      <c r="Z162" s="139"/>
      <c r="AA162" s="122"/>
      <c r="AB162" s="309" t="str">
        <f>+B164</f>
        <v>PARTNER 9</v>
      </c>
      <c r="AC162" s="122"/>
      <c r="AD162" s="122"/>
      <c r="AE162" s="122"/>
      <c r="AF162" s="318" t="str">
        <f>IF(AG160=$AH$7,$AH$9,"")</f>
        <v/>
      </c>
      <c r="AG162" s="216" t="str">
        <f>IFERROR(ROUNDUP(IF(AG160=$AH$7,(AG159-AB159*AG151),""),2),"")</f>
        <v/>
      </c>
      <c r="AH162" s="122"/>
      <c r="AI162" s="122"/>
      <c r="AJ162" s="122"/>
      <c r="AK162" s="122"/>
      <c r="AL162" s="122"/>
      <c r="AM162" s="122"/>
      <c r="AN162" s="122"/>
      <c r="AO162" s="122"/>
      <c r="AP162" s="123"/>
      <c r="AQ162" s="124"/>
      <c r="AR162" s="126"/>
      <c r="AS162" s="308" t="str">
        <f>+B164</f>
        <v>PARTNER 9</v>
      </c>
      <c r="AT162" s="126"/>
      <c r="AU162" s="126"/>
      <c r="AV162" s="126"/>
      <c r="AW162" s="126"/>
      <c r="AX162" s="126"/>
      <c r="AY162" s="126"/>
      <c r="AZ162" s="126"/>
      <c r="BA162" s="126"/>
      <c r="BB162" s="127"/>
      <c r="BC162" s="135"/>
      <c r="BD162" s="130"/>
      <c r="BE162" s="307">
        <f>$AB$12</f>
        <v>0</v>
      </c>
      <c r="BF162" s="130"/>
      <c r="BG162" s="130"/>
      <c r="BH162" s="130"/>
      <c r="BI162" s="130"/>
      <c r="BJ162" s="130"/>
      <c r="BK162" s="130"/>
      <c r="BL162" s="130"/>
      <c r="BM162" s="130"/>
      <c r="BN162" s="130"/>
      <c r="BO162" s="137"/>
      <c r="BP162" s="133"/>
      <c r="BQ162" s="547" t="str">
        <f>+B164</f>
        <v>PARTNER 9</v>
      </c>
      <c r="BR162" s="133"/>
      <c r="BS162" s="133"/>
      <c r="BT162" s="133"/>
      <c r="BU162" s="133"/>
      <c r="BV162" s="133"/>
      <c r="BW162" s="133"/>
      <c r="BX162" s="133"/>
      <c r="BY162" s="134"/>
      <c r="BZ162" s="119"/>
      <c r="CA162" s="119"/>
      <c r="CB162" s="119"/>
    </row>
    <row r="163" spans="2:80" ht="26.25" thickBot="1" x14ac:dyDescent="0.4">
      <c r="D163" s="187"/>
      <c r="E163" s="187"/>
      <c r="F163" s="187"/>
      <c r="G163" s="187"/>
      <c r="H163" s="187"/>
      <c r="I163" s="187"/>
      <c r="J163" s="313" t="str">
        <f>IF($J$50=$AH$3,'2. IZJAVA'!W53,"")</f>
        <v/>
      </c>
      <c r="K163" s="187"/>
      <c r="L163" s="187"/>
      <c r="M163" s="85"/>
      <c r="N163" s="73"/>
      <c r="O163" s="118"/>
      <c r="P163" s="118"/>
      <c r="Q163" s="118"/>
      <c r="R163" s="118"/>
      <c r="S163" s="118"/>
      <c r="T163" s="118"/>
      <c r="U163" s="118"/>
      <c r="V163" s="118"/>
      <c r="W163" s="118"/>
      <c r="X163" s="75"/>
      <c r="Y163" s="73"/>
      <c r="Z163" s="139"/>
      <c r="AA163" s="122"/>
      <c r="AB163" s="122"/>
      <c r="AC163" s="122"/>
      <c r="AD163" s="122"/>
      <c r="AE163" s="122"/>
      <c r="AF163" s="122"/>
      <c r="AG163" s="325" t="str">
        <f>IFERROR(J163,"")</f>
        <v/>
      </c>
      <c r="AH163" s="122"/>
      <c r="AI163" s="122"/>
      <c r="AJ163" s="122"/>
      <c r="AK163" s="122"/>
      <c r="AL163" s="122"/>
      <c r="AM163" s="122"/>
      <c r="AN163" s="122"/>
      <c r="AO163" s="122"/>
      <c r="AP163" s="123"/>
      <c r="AQ163" s="124"/>
      <c r="AR163" s="126"/>
      <c r="AS163" s="126"/>
      <c r="AT163" s="126"/>
      <c r="AU163" s="126"/>
      <c r="AV163" s="126"/>
      <c r="AW163" s="126"/>
      <c r="AX163" s="126"/>
      <c r="AY163" s="126"/>
      <c r="AZ163" s="126"/>
      <c r="BA163" s="126"/>
      <c r="BB163" s="127"/>
      <c r="BC163" s="135"/>
      <c r="BD163" s="130"/>
      <c r="BE163" s="130"/>
      <c r="BF163" s="130"/>
      <c r="BG163" s="130"/>
      <c r="BH163" s="130"/>
      <c r="BI163" s="130"/>
      <c r="BJ163" s="130"/>
      <c r="BK163" s="130"/>
      <c r="BL163" s="130"/>
      <c r="BM163" s="130"/>
      <c r="BN163" s="130"/>
      <c r="BO163" s="137"/>
      <c r="BP163" s="133"/>
      <c r="BQ163" s="133"/>
      <c r="BR163" s="133"/>
      <c r="BS163" s="133"/>
      <c r="BT163" s="133"/>
      <c r="BU163" s="133"/>
      <c r="BV163" s="133"/>
      <c r="BW163" s="133"/>
      <c r="BX163" s="133"/>
      <c r="BY163" s="134"/>
      <c r="BZ163" s="119"/>
      <c r="CA163" s="119"/>
      <c r="CB163" s="119"/>
    </row>
    <row r="164" spans="2:80" ht="45" x14ac:dyDescent="0.2">
      <c r="B164" s="1103" t="str">
        <f>IF(COUNTIF('2. IZJAVA'!E53,"?*"),'2. IZJAVA'!E53,"PARTNER 9")</f>
        <v>PARTNER 9</v>
      </c>
      <c r="D164" s="55" t="s">
        <v>31</v>
      </c>
      <c r="E164" s="570" t="str">
        <f>$AE$3</f>
        <v>Stroški osebja</v>
      </c>
      <c r="F164" s="570" t="str">
        <f>$AE$4</f>
        <v>Stroški zunanjih izvajalcev</v>
      </c>
      <c r="G164" s="570" t="str">
        <f>$AE$5</f>
        <v>Oprema</v>
      </c>
      <c r="H164" s="570" t="str">
        <f>$AE$6</f>
        <v>Gradnja in nakup nepr.</v>
      </c>
      <c r="I164" s="570" t="str">
        <f>$AE$7</f>
        <v>Nepos. admin. str.</v>
      </c>
      <c r="J164" s="570" t="s">
        <v>389</v>
      </c>
      <c r="K164" s="570" t="str">
        <f>$AE$9</f>
        <v/>
      </c>
      <c r="L164" s="570" t="s">
        <v>113</v>
      </c>
      <c r="M164" s="85"/>
      <c r="N164" s="73"/>
      <c r="O164" s="55" t="s">
        <v>31</v>
      </c>
      <c r="P164" s="570" t="str">
        <f>$AE$3</f>
        <v>Stroški osebja</v>
      </c>
      <c r="Q164" s="570" t="str">
        <f>$AE$4</f>
        <v>Stroški zunanjih izvajalcev</v>
      </c>
      <c r="R164" s="570" t="str">
        <f>$AE$5</f>
        <v>Oprema</v>
      </c>
      <c r="S164" s="570" t="str">
        <f>$AE$6</f>
        <v>Gradnja in nakup nepr.</v>
      </c>
      <c r="T164" s="570" t="str">
        <f>$AE$7</f>
        <v>Nepos. admin. str.</v>
      </c>
      <c r="U164" s="570" t="s">
        <v>389</v>
      </c>
      <c r="V164" s="570" t="str">
        <f>$AE$9</f>
        <v/>
      </c>
      <c r="W164" s="570" t="s">
        <v>113</v>
      </c>
      <c r="X164" s="75"/>
      <c r="Y164" s="73"/>
      <c r="Z164" s="139"/>
      <c r="AA164" s="151" t="s">
        <v>31</v>
      </c>
      <c r="AB164" s="152" t="str">
        <f>$AE$3</f>
        <v>Stroški osebja</v>
      </c>
      <c r="AC164" s="152" t="str">
        <f>$AE$4</f>
        <v>Stroški zunanjih izvajalcev</v>
      </c>
      <c r="AD164" s="152" t="str">
        <f>$AE$5</f>
        <v>Oprema</v>
      </c>
      <c r="AE164" s="152" t="str">
        <f>$AE$6</f>
        <v>Gradnja in nakup nepr.</v>
      </c>
      <c r="AF164" s="152" t="str">
        <f>$AE$7</f>
        <v>Nepos. admin. str.</v>
      </c>
      <c r="AG164" s="152" t="s">
        <v>389</v>
      </c>
      <c r="AH164" s="152" t="str">
        <f>$AE$9</f>
        <v/>
      </c>
      <c r="AI164" s="152" t="s">
        <v>172</v>
      </c>
      <c r="AJ164" s="152" t="s">
        <v>173</v>
      </c>
      <c r="AK164" s="1053" t="s">
        <v>388</v>
      </c>
      <c r="AL164" s="152" t="s">
        <v>157</v>
      </c>
      <c r="AM164" s="57"/>
      <c r="AN164" s="57"/>
      <c r="AO164" s="57"/>
      <c r="AP164" s="123"/>
      <c r="AQ164" s="124"/>
      <c r="AR164" s="55" t="s">
        <v>31</v>
      </c>
      <c r="AS164" s="570" t="str">
        <f>$AE$3</f>
        <v>Stroški osebja</v>
      </c>
      <c r="AT164" s="570" t="str">
        <f>$AE$4</f>
        <v>Stroški zunanjih izvajalcev</v>
      </c>
      <c r="AU164" s="570" t="str">
        <f>$AE$5</f>
        <v>Oprema</v>
      </c>
      <c r="AV164" s="570" t="str">
        <f>$AE$6</f>
        <v>Gradnja in nakup nepr.</v>
      </c>
      <c r="AW164" s="570" t="str">
        <f>$AE$7</f>
        <v>Nepos. admin. str.</v>
      </c>
      <c r="AX164" s="570" t="s">
        <v>389</v>
      </c>
      <c r="AY164" s="570" t="str">
        <f>$AE$9</f>
        <v/>
      </c>
      <c r="AZ164" s="570" t="s">
        <v>113</v>
      </c>
      <c r="BA164" s="1050" t="s">
        <v>388</v>
      </c>
      <c r="BB164" s="156" t="s">
        <v>157</v>
      </c>
      <c r="BC164" s="135"/>
      <c r="BD164" s="55" t="s">
        <v>31</v>
      </c>
      <c r="BE164" s="570" t="str">
        <f>$AE$3</f>
        <v>Stroški osebja</v>
      </c>
      <c r="BF164" s="570" t="str">
        <f>$AE$4</f>
        <v>Stroški zunanjih izvajalcev</v>
      </c>
      <c r="BG164" s="570" t="str">
        <f>$AE$5</f>
        <v>Oprema</v>
      </c>
      <c r="BH164" s="570" t="str">
        <f>$AE$6</f>
        <v>Gradnja in nakup nepr.</v>
      </c>
      <c r="BI164" s="570" t="str">
        <f>$AE$7</f>
        <v>Nepos. admin. str.</v>
      </c>
      <c r="BJ164" s="570" t="s">
        <v>389</v>
      </c>
      <c r="BK164" s="570" t="str">
        <f>$AE$9</f>
        <v/>
      </c>
      <c r="BL164" s="570" t="s">
        <v>172</v>
      </c>
      <c r="BM164" s="570" t="s">
        <v>173</v>
      </c>
      <c r="BN164" s="189"/>
      <c r="BO164" s="137"/>
      <c r="BP164" s="55" t="s">
        <v>31</v>
      </c>
      <c r="BQ164" s="570" t="str">
        <f>$AE$3</f>
        <v>Stroški osebja</v>
      </c>
      <c r="BR164" s="570" t="str">
        <f>$AE$4</f>
        <v>Stroški zunanjih izvajalcev</v>
      </c>
      <c r="BS164" s="570" t="str">
        <f>$AE$5</f>
        <v>Oprema</v>
      </c>
      <c r="BT164" s="570" t="str">
        <f>$AE$6</f>
        <v>Gradnja in nakup nepr.</v>
      </c>
      <c r="BU164" s="570" t="str">
        <f>$AE$7</f>
        <v>Nepos. admin. str.</v>
      </c>
      <c r="BV164" s="570" t="s">
        <v>389</v>
      </c>
      <c r="BW164" s="570" t="str">
        <f>$AE$9</f>
        <v/>
      </c>
      <c r="BX164" s="570" t="s">
        <v>113</v>
      </c>
      <c r="BY164" s="134"/>
      <c r="BZ164" s="119"/>
      <c r="CA164" s="119"/>
      <c r="CB164" s="119"/>
    </row>
    <row r="165" spans="2:80" ht="15" x14ac:dyDescent="0.2">
      <c r="B165" s="1104"/>
      <c r="D165" s="66" t="s">
        <v>98</v>
      </c>
      <c r="E165" s="114">
        <f>'3. FN PO PARTNERJIH '!D207</f>
        <v>0</v>
      </c>
      <c r="F165" s="114">
        <f>'3. FN PO PARTNERJIH '!E207</f>
        <v>0</v>
      </c>
      <c r="G165" s="114">
        <f>'3. FN PO PARTNERJIH '!F207</f>
        <v>0</v>
      </c>
      <c r="H165" s="114">
        <f>'3. FN PO PARTNERJIH '!G207</f>
        <v>0</v>
      </c>
      <c r="I165" s="114">
        <f>'3. FN PO PARTNERJIH '!H207</f>
        <v>0</v>
      </c>
      <c r="J165" s="114">
        <f>'3. FN PO PARTNERJIH '!I207</f>
        <v>0</v>
      </c>
      <c r="K165" s="114">
        <f>'3. FN PO PARTNERJIH '!J207</f>
        <v>0</v>
      </c>
      <c r="L165" s="62">
        <f>SUM(E165:K165)</f>
        <v>0</v>
      </c>
      <c r="M165" s="85"/>
      <c r="N165" s="73"/>
      <c r="O165" s="66" t="s">
        <v>98</v>
      </c>
      <c r="P165" s="114">
        <f>'8a. Pretekli potrjeni izdatki'!E147</f>
        <v>0</v>
      </c>
      <c r="Q165" s="114">
        <f>'8a. Pretekli potrjeni izdatki'!F147</f>
        <v>0</v>
      </c>
      <c r="R165" s="114">
        <f>'8a. Pretekli potrjeni izdatki'!G147</f>
        <v>0</v>
      </c>
      <c r="S165" s="114">
        <f>'8a. Pretekli potrjeni izdatki'!H147</f>
        <v>0</v>
      </c>
      <c r="T165" s="114">
        <f>'8a. Pretekli potrjeni izdatki'!I147</f>
        <v>0</v>
      </c>
      <c r="U165" s="114">
        <f>'8a. Pretekli potrjeni izdatki'!J147</f>
        <v>0</v>
      </c>
      <c r="V165" s="114">
        <f>'8a. Pretekli potrjeni izdatki'!K147</f>
        <v>0</v>
      </c>
      <c r="W165" s="62">
        <f t="shared" ref="W165:W170" si="302">SUM(P165:V165)</f>
        <v>0</v>
      </c>
      <c r="X165" s="75"/>
      <c r="Y165" s="73"/>
      <c r="Z165" s="139" t="str">
        <f>IF(COUNTIF('2. IZJAVA'!$P$53,"?*"),'2. IZJAVA'!$P$53,"")</f>
        <v/>
      </c>
      <c r="AA165" s="169" t="s">
        <v>98</v>
      </c>
      <c r="AB165" s="170">
        <f>SUMIFS('6. Seznam dokazil'!P:P,'6. Seznam dokazil'!C:C,AB162,'6. Seznam dokazil'!D:D,$AB$55,'6. Seznam dokazil'!E:E,AA165)</f>
        <v>0</v>
      </c>
      <c r="AC165" s="170">
        <f>SUMIFS('6. Seznam dokazil'!P:P,'6. Seznam dokazil'!C:C,'6a. Seznam dokazil '!AB162,'6. Seznam dokazil'!D:D,'6a. Seznam dokazil '!$AC$55,'6. Seznam dokazil'!E:E,'6a. Seznam dokazil '!AA165)</f>
        <v>0</v>
      </c>
      <c r="AD165" s="170">
        <f>SUMIFS('6. Seznam dokazil'!P:P,'6. Seznam dokazil'!C:C,'6a. Seznam dokazil '!AB162,'6. Seznam dokazil'!D:D,'6a. Seznam dokazil '!$AD$55,'6. Seznam dokazil'!E:E,'6a. Seznam dokazil '!AA165)</f>
        <v>0</v>
      </c>
      <c r="AE165" s="170">
        <f>SUMIFS('6. Seznam dokazil'!P:P,'6. Seznam dokazil'!C:C,'6a. Seznam dokazil '!AB162,'6. Seznam dokazil'!D:D,'6a. Seznam dokazil '!$AE$55,'6. Seznam dokazil'!E:E,'6a. Seznam dokazil '!AA165)</f>
        <v>0</v>
      </c>
      <c r="AF165" s="170">
        <f>SUMIFS('6. Seznam dokazil'!P:P,'6. Seznam dokazil'!C:C,'6a. Seznam dokazil '!AB162,'6. Seznam dokazil'!D:D,'6a. Seznam dokazil '!$AF$55,'6. Seznam dokazil'!E:E,'6a. Seznam dokazil '!AA165)</f>
        <v>0</v>
      </c>
      <c r="AG165" s="170">
        <f>IF($J$50=$AH$3,AL165,SUMIFS('6. Seznam dokazil'!P:P,'6. Seznam dokazil'!C:C,'6a. Seznam dokazil '!AB162,'6. Seznam dokazil'!D:D,'6a. Seznam dokazil '!$AG$55,'6. Seznam dokazil'!E:E,'6a. Seznam dokazil '!AA165))</f>
        <v>0</v>
      </c>
      <c r="AH165" s="170">
        <f>SUMIFS('6. Seznam dokazil'!P:P,'6. Seznam dokazil'!C:C,'6a. Seznam dokazil '!AB162,'6. Seznam dokazil'!D:D,'6a. Seznam dokazil '!$AH$55,'6. Seznam dokazil'!E:E,'6a. Seznam dokazil '!AA165)</f>
        <v>0</v>
      </c>
      <c r="AI165" s="171">
        <f t="shared" ref="AI165:AI170" si="303">+AB165+AC165+AD165+AE165+AF165+AG165+AH165</f>
        <v>0</v>
      </c>
      <c r="AJ165" s="171">
        <f t="shared" ref="AJ165:AJ170" si="304">+AG165+AF165+AE165+AD165+AC165+AB165</f>
        <v>0</v>
      </c>
      <c r="AK165" s="1054"/>
      <c r="AL165" s="170">
        <f>IFERROR((J165/J171)*AK171,0)</f>
        <v>0</v>
      </c>
      <c r="AM165" s="65"/>
      <c r="AN165" s="65"/>
      <c r="AO165" s="65"/>
      <c r="AP165" s="123"/>
      <c r="AQ165" s="124"/>
      <c r="AR165" s="66" t="s">
        <v>98</v>
      </c>
      <c r="AS165" s="114">
        <f>SUMIFS('6. Seznam dokazil'!O:O,'6. Seznam dokazil'!C:C,$AS$162,'6. Seznam dokazil'!D:D,$AS$55,'6. Seznam dokazil'!E:E,AR165)</f>
        <v>0</v>
      </c>
      <c r="AT165" s="114">
        <f>SUMIFS('6. Seznam dokazil'!O:O,'6. Seznam dokazil'!C:C,$AS$162,'6. Seznam dokazil'!D:D,$AT$55,'6. Seznam dokazil'!E:E,AR165)</f>
        <v>0</v>
      </c>
      <c r="AU165" s="114">
        <f>SUMIFS('6. Seznam dokazil'!O:O,'6. Seznam dokazil'!C:C,$AS$162,'6. Seznam dokazil'!D:D,$AU$55,'6. Seznam dokazil'!E:E,AR165)</f>
        <v>0</v>
      </c>
      <c r="AV165" s="114">
        <f>SUMIFS('6. Seznam dokazil'!O:O,'6. Seznam dokazil'!C:C,$AS$162,'6. Seznam dokazil'!D:D,$AV$55,'6. Seznam dokazil'!E:E,AR165)</f>
        <v>0</v>
      </c>
      <c r="AW165" s="114">
        <f>SUMIFS('6. Seznam dokazil'!O:O,'6. Seznam dokazil'!C:C,$AS$162,'6. Seznam dokazil'!D:D,$AW$55,'6. Seznam dokazil'!E:E,AR165)</f>
        <v>0</v>
      </c>
      <c r="AX165" s="114">
        <f>IF($J$50=$AH$3,BB165,SUMIFS('6. Seznam dokazil'!O:O,'6. Seznam dokazil'!C:C,$AS$162,'6. Seznam dokazil'!D:D,$AX$55,'6. Seznam dokazil'!E:E,AR165))</f>
        <v>0</v>
      </c>
      <c r="AY165" s="114">
        <f>SUMIFS('6. Seznam dokazil'!O:O,'6. Seznam dokazil'!C:C,$AS$162,'6. Seznam dokazil'!D:D,$AY$55,'6. Seznam dokazil'!E:E,AR165)</f>
        <v>0</v>
      </c>
      <c r="AZ165" s="62">
        <f t="shared" ref="AZ165:AZ170" si="305">SUM(AS165:AY165)</f>
        <v>0</v>
      </c>
      <c r="BA165" s="1051"/>
      <c r="BB165" s="173">
        <f>IFERROR((J165/J171)*BA171,0)</f>
        <v>0</v>
      </c>
      <c r="BC165" s="135"/>
      <c r="BD165" s="66" t="s">
        <v>98</v>
      </c>
      <c r="BE165" s="114">
        <f t="shared" ref="BE165:BK170" si="306">P165+AB165</f>
        <v>0</v>
      </c>
      <c r="BF165" s="114">
        <f t="shared" si="306"/>
        <v>0</v>
      </c>
      <c r="BG165" s="114">
        <f t="shared" si="306"/>
        <v>0</v>
      </c>
      <c r="BH165" s="114">
        <f t="shared" si="306"/>
        <v>0</v>
      </c>
      <c r="BI165" s="114">
        <f t="shared" si="306"/>
        <v>0</v>
      </c>
      <c r="BJ165" s="114">
        <f t="shared" si="306"/>
        <v>0</v>
      </c>
      <c r="BK165" s="114">
        <f t="shared" si="306"/>
        <v>0</v>
      </c>
      <c r="BL165" s="62">
        <f t="shared" ref="BL165:BL170" si="307">+BE165+BF165+BG165+BH165+BI165+BJ165+BK165</f>
        <v>0</v>
      </c>
      <c r="BM165" s="62">
        <f t="shared" ref="BM165:BM170" si="308">+BJ165+BI165+BH165+BG165+BF165+BE165</f>
        <v>0</v>
      </c>
      <c r="BN165" s="80"/>
      <c r="BO165" s="137"/>
      <c r="BP165" s="66" t="s">
        <v>98</v>
      </c>
      <c r="BQ165" s="114">
        <f t="shared" ref="BQ165:BW170" si="309">E165-BE165</f>
        <v>0</v>
      </c>
      <c r="BR165" s="114">
        <f t="shared" si="309"/>
        <v>0</v>
      </c>
      <c r="BS165" s="114">
        <f t="shared" si="309"/>
        <v>0</v>
      </c>
      <c r="BT165" s="114">
        <f t="shared" si="309"/>
        <v>0</v>
      </c>
      <c r="BU165" s="114">
        <f t="shared" si="309"/>
        <v>0</v>
      </c>
      <c r="BV165" s="114">
        <f t="shared" si="309"/>
        <v>0</v>
      </c>
      <c r="BW165" s="114">
        <f t="shared" si="309"/>
        <v>0</v>
      </c>
      <c r="BX165" s="62">
        <f t="shared" ref="BX165:BX170" si="310">SUM(BQ165:BW165)</f>
        <v>0</v>
      </c>
      <c r="BY165" s="134"/>
      <c r="BZ165" s="119"/>
      <c r="CA165" s="119"/>
      <c r="CB165" s="119"/>
    </row>
    <row r="166" spans="2:80" ht="15" x14ac:dyDescent="0.2">
      <c r="B166" s="1104"/>
      <c r="D166" s="66" t="s">
        <v>99</v>
      </c>
      <c r="E166" s="114">
        <f>'3. FN PO PARTNERJIH '!D208</f>
        <v>0</v>
      </c>
      <c r="F166" s="114">
        <f>'3. FN PO PARTNERJIH '!E208</f>
        <v>0</v>
      </c>
      <c r="G166" s="114">
        <f>'3. FN PO PARTNERJIH '!F208</f>
        <v>0</v>
      </c>
      <c r="H166" s="114">
        <f>'3. FN PO PARTNERJIH '!G208</f>
        <v>0</v>
      </c>
      <c r="I166" s="114">
        <f>'3. FN PO PARTNERJIH '!H208</f>
        <v>0</v>
      </c>
      <c r="J166" s="114">
        <f>'3. FN PO PARTNERJIH '!I208</f>
        <v>0</v>
      </c>
      <c r="K166" s="114">
        <f>'3. FN PO PARTNERJIH '!J208</f>
        <v>0</v>
      </c>
      <c r="L166" s="62">
        <f t="shared" ref="L166:L170" si="311">SUM(E166:K166)</f>
        <v>0</v>
      </c>
      <c r="M166" s="85"/>
      <c r="N166" s="73"/>
      <c r="O166" s="66" t="s">
        <v>99</v>
      </c>
      <c r="P166" s="114">
        <f>'8a. Pretekli potrjeni izdatki'!E148</f>
        <v>0</v>
      </c>
      <c r="Q166" s="114">
        <f>'8a. Pretekli potrjeni izdatki'!F148</f>
        <v>0</v>
      </c>
      <c r="R166" s="114">
        <f>'8a. Pretekli potrjeni izdatki'!G148</f>
        <v>0</v>
      </c>
      <c r="S166" s="114">
        <f>'8a. Pretekli potrjeni izdatki'!H148</f>
        <v>0</v>
      </c>
      <c r="T166" s="114">
        <f>'8a. Pretekli potrjeni izdatki'!I148</f>
        <v>0</v>
      </c>
      <c r="U166" s="114">
        <f>'8a. Pretekli potrjeni izdatki'!J148</f>
        <v>0</v>
      </c>
      <c r="V166" s="114">
        <f>'8a. Pretekli potrjeni izdatki'!K148</f>
        <v>0</v>
      </c>
      <c r="W166" s="62">
        <f t="shared" si="302"/>
        <v>0</v>
      </c>
      <c r="X166" s="118"/>
      <c r="Y166" s="73"/>
      <c r="Z166" s="139" t="str">
        <f>IF(COUNTIF('2. IZJAVA'!$P$53,"?*"),'2. IZJAVA'!$P$53,"")</f>
        <v/>
      </c>
      <c r="AA166" s="169" t="s">
        <v>99</v>
      </c>
      <c r="AB166" s="170">
        <f>SUMIFS('6. Seznam dokazil'!P:P,'6. Seznam dokazil'!C:C,AB162,'6. Seznam dokazil'!D:D,$AB$55,'6. Seznam dokazil'!E:E,AA166)</f>
        <v>0</v>
      </c>
      <c r="AC166" s="170">
        <f>SUMIFS('6. Seznam dokazil'!P:P,'6. Seznam dokazil'!C:C,'6a. Seznam dokazil '!AB162,'6. Seznam dokazil'!D:D,'6a. Seznam dokazil '!$AC$55,'6. Seznam dokazil'!E:E,'6a. Seznam dokazil '!AA166)</f>
        <v>0</v>
      </c>
      <c r="AD166" s="170">
        <f>SUMIFS('6. Seznam dokazil'!P:P,'6. Seznam dokazil'!C:C,'6a. Seznam dokazil '!AB162,'6. Seznam dokazil'!D:D,'6a. Seznam dokazil '!$AD$55,'6. Seznam dokazil'!E:E,'6a. Seznam dokazil '!AA166)</f>
        <v>0</v>
      </c>
      <c r="AE166" s="170">
        <f>SUMIFS('6. Seznam dokazil'!P:P,'6. Seznam dokazil'!C:C,'6a. Seznam dokazil '!AB162,'6. Seznam dokazil'!D:D,'6a. Seznam dokazil '!$AE$55,'6. Seznam dokazil'!E:E,'6a. Seznam dokazil '!AA166)</f>
        <v>0</v>
      </c>
      <c r="AF166" s="170">
        <f>SUMIFS('6. Seznam dokazil'!P:P,'6. Seznam dokazil'!C:C,'6a. Seznam dokazil '!AB162,'6. Seznam dokazil'!D:D,'6a. Seznam dokazil '!$AF$55,'6. Seznam dokazil'!E:E,'6a. Seznam dokazil '!AA166)</f>
        <v>0</v>
      </c>
      <c r="AG166" s="170">
        <f>IF($J$50=$AH$3,AL166,SUMIFS('6. Seznam dokazil'!P:P,'6. Seznam dokazil'!C:C,'6a. Seznam dokazil '!AB162,'6. Seznam dokazil'!D:D,'6a. Seznam dokazil '!$AG$55,'6. Seznam dokazil'!E:E,'6a. Seznam dokazil '!AA166))</f>
        <v>0</v>
      </c>
      <c r="AH166" s="170">
        <f>SUMIFS('6. Seznam dokazil'!P:P,'6. Seznam dokazil'!C:C,'6a. Seznam dokazil '!AB162,'6. Seznam dokazil'!D:D,'6a. Seznam dokazil '!$AH$55,'6. Seznam dokazil'!E:E,'6a. Seznam dokazil '!AA166)</f>
        <v>0</v>
      </c>
      <c r="AI166" s="171">
        <f t="shared" si="303"/>
        <v>0</v>
      </c>
      <c r="AJ166" s="171">
        <f t="shared" si="304"/>
        <v>0</v>
      </c>
      <c r="AK166" s="1054"/>
      <c r="AL166" s="170">
        <f>IFERROR((J166/J171)*AK171,0)</f>
        <v>0</v>
      </c>
      <c r="AM166" s="65"/>
      <c r="AN166" s="65"/>
      <c r="AO166" s="65"/>
      <c r="AP166" s="123"/>
      <c r="AQ166" s="124"/>
      <c r="AR166" s="66" t="s">
        <v>99</v>
      </c>
      <c r="AS166" s="114">
        <f>SUMIFS('6. Seznam dokazil'!O:O,'6. Seznam dokazil'!C:C,$AS$162,'6. Seznam dokazil'!D:D,$AS$55,'6. Seznam dokazil'!E:E,AR166)</f>
        <v>0</v>
      </c>
      <c r="AT166" s="114">
        <f>SUMIFS('6. Seznam dokazil'!O:O,'6. Seznam dokazil'!C:C,$AS$162,'6. Seznam dokazil'!D:D,$AT$55,'6. Seznam dokazil'!E:E,AR166)</f>
        <v>0</v>
      </c>
      <c r="AU166" s="114">
        <f>SUMIFS('6. Seznam dokazil'!O:O,'6. Seznam dokazil'!C:C,$AS$162,'6. Seznam dokazil'!D:D,$AU$55,'6. Seznam dokazil'!E:E,AR166)</f>
        <v>0</v>
      </c>
      <c r="AV166" s="114">
        <f>SUMIFS('6. Seznam dokazil'!O:O,'6. Seznam dokazil'!C:C,$AS$162,'6. Seznam dokazil'!D:D,$AV$55,'6. Seznam dokazil'!E:E,AR166)</f>
        <v>0</v>
      </c>
      <c r="AW166" s="114">
        <f>SUMIFS('6. Seznam dokazil'!O:O,'6. Seznam dokazil'!C:C,$AS$162,'6. Seznam dokazil'!D:D,$AW$55,'6. Seznam dokazil'!E:E,AR166)</f>
        <v>0</v>
      </c>
      <c r="AX166" s="114">
        <f>IF($J$50=$AH$3,BB166,SUMIFS('6. Seznam dokazil'!O:O,'6. Seznam dokazil'!C:C,$AS$162,'6. Seznam dokazil'!D:D,$AX$55,'6. Seznam dokazil'!E:E,AR166))</f>
        <v>0</v>
      </c>
      <c r="AY166" s="114">
        <f>SUMIFS('6. Seznam dokazil'!O:O,'6. Seznam dokazil'!C:C,$AS$162,'6. Seznam dokazil'!D:D,$AY$55,'6. Seznam dokazil'!E:E,AR166)</f>
        <v>0</v>
      </c>
      <c r="AZ166" s="62">
        <f t="shared" si="305"/>
        <v>0</v>
      </c>
      <c r="BA166" s="1051"/>
      <c r="BB166" s="173">
        <f>IFERROR((J166/J171)*BA171,0)</f>
        <v>0</v>
      </c>
      <c r="BC166" s="135"/>
      <c r="BD166" s="66" t="s">
        <v>99</v>
      </c>
      <c r="BE166" s="114">
        <f t="shared" si="306"/>
        <v>0</v>
      </c>
      <c r="BF166" s="114">
        <f t="shared" si="306"/>
        <v>0</v>
      </c>
      <c r="BG166" s="114">
        <f t="shared" si="306"/>
        <v>0</v>
      </c>
      <c r="BH166" s="114">
        <f t="shared" si="306"/>
        <v>0</v>
      </c>
      <c r="BI166" s="114">
        <f t="shared" si="306"/>
        <v>0</v>
      </c>
      <c r="BJ166" s="114">
        <f t="shared" si="306"/>
        <v>0</v>
      </c>
      <c r="BK166" s="114">
        <f t="shared" si="306"/>
        <v>0</v>
      </c>
      <c r="BL166" s="62">
        <f t="shared" si="307"/>
        <v>0</v>
      </c>
      <c r="BM166" s="62">
        <f t="shared" si="308"/>
        <v>0</v>
      </c>
      <c r="BN166" s="80"/>
      <c r="BO166" s="137"/>
      <c r="BP166" s="66" t="s">
        <v>99</v>
      </c>
      <c r="BQ166" s="114">
        <f t="shared" si="309"/>
        <v>0</v>
      </c>
      <c r="BR166" s="114">
        <f t="shared" si="309"/>
        <v>0</v>
      </c>
      <c r="BS166" s="114">
        <f t="shared" si="309"/>
        <v>0</v>
      </c>
      <c r="BT166" s="114">
        <f t="shared" si="309"/>
        <v>0</v>
      </c>
      <c r="BU166" s="114">
        <f t="shared" si="309"/>
        <v>0</v>
      </c>
      <c r="BV166" s="114">
        <f t="shared" si="309"/>
        <v>0</v>
      </c>
      <c r="BW166" s="114">
        <f t="shared" si="309"/>
        <v>0</v>
      </c>
      <c r="BX166" s="62">
        <f t="shared" si="310"/>
        <v>0</v>
      </c>
      <c r="BY166" s="134"/>
      <c r="BZ166" s="119"/>
      <c r="CA166" s="119"/>
      <c r="CB166" s="119"/>
    </row>
    <row r="167" spans="2:80" ht="15" x14ac:dyDescent="0.2">
      <c r="B167" s="1104"/>
      <c r="D167" s="66" t="s">
        <v>77</v>
      </c>
      <c r="E167" s="114">
        <f>'3. FN PO PARTNERJIH '!D209</f>
        <v>0</v>
      </c>
      <c r="F167" s="114">
        <f>'3. FN PO PARTNERJIH '!E209</f>
        <v>0</v>
      </c>
      <c r="G167" s="114">
        <f>'3. FN PO PARTNERJIH '!F209</f>
        <v>0</v>
      </c>
      <c r="H167" s="114">
        <f>'3. FN PO PARTNERJIH '!G209</f>
        <v>0</v>
      </c>
      <c r="I167" s="114">
        <f>'3. FN PO PARTNERJIH '!H209</f>
        <v>0</v>
      </c>
      <c r="J167" s="114">
        <f>'3. FN PO PARTNERJIH '!I209</f>
        <v>0</v>
      </c>
      <c r="K167" s="114">
        <f>'3. FN PO PARTNERJIH '!J209</f>
        <v>0</v>
      </c>
      <c r="L167" s="62">
        <f t="shared" si="311"/>
        <v>0</v>
      </c>
      <c r="M167" s="85"/>
      <c r="N167" s="73"/>
      <c r="O167" s="66" t="s">
        <v>77</v>
      </c>
      <c r="P167" s="114">
        <f>'8a. Pretekli potrjeni izdatki'!E149</f>
        <v>0</v>
      </c>
      <c r="Q167" s="114">
        <f>'8a. Pretekli potrjeni izdatki'!F149</f>
        <v>0</v>
      </c>
      <c r="R167" s="114">
        <f>'8a. Pretekli potrjeni izdatki'!G149</f>
        <v>0</v>
      </c>
      <c r="S167" s="114">
        <f>'8a. Pretekli potrjeni izdatki'!H149</f>
        <v>0</v>
      </c>
      <c r="T167" s="114">
        <f>'8a. Pretekli potrjeni izdatki'!I149</f>
        <v>0</v>
      </c>
      <c r="U167" s="114">
        <f>'8a. Pretekli potrjeni izdatki'!J149</f>
        <v>0</v>
      </c>
      <c r="V167" s="114">
        <f>'8a. Pretekli potrjeni izdatki'!K149</f>
        <v>0</v>
      </c>
      <c r="W167" s="62">
        <f t="shared" si="302"/>
        <v>0</v>
      </c>
      <c r="X167" s="118"/>
      <c r="Y167" s="73"/>
      <c r="Z167" s="139" t="str">
        <f>IF(COUNTIF('2. IZJAVA'!$P$53,"?*"),'2. IZJAVA'!$P$53,"")</f>
        <v/>
      </c>
      <c r="AA167" s="169" t="s">
        <v>77</v>
      </c>
      <c r="AB167" s="170">
        <f>SUMIFS('6. Seznam dokazil'!P:P,'6. Seznam dokazil'!C:C,AB162,'6. Seznam dokazil'!D:D,$AB$55,'6. Seznam dokazil'!E:E,AA167)</f>
        <v>0</v>
      </c>
      <c r="AC167" s="170">
        <f>SUMIFS('6. Seznam dokazil'!P:P,'6. Seznam dokazil'!C:C,'6a. Seznam dokazil '!AB162,'6. Seznam dokazil'!D:D,'6a. Seznam dokazil '!$AC$55,'6. Seznam dokazil'!E:E,'6a. Seznam dokazil '!AA167)</f>
        <v>0</v>
      </c>
      <c r="AD167" s="170">
        <f>SUMIFS('6. Seznam dokazil'!P:P,'6. Seznam dokazil'!C:C,'6a. Seznam dokazil '!AB162,'6. Seznam dokazil'!D:D,'6a. Seznam dokazil '!$AD$55,'6. Seznam dokazil'!E:E,'6a. Seznam dokazil '!AA167)</f>
        <v>0</v>
      </c>
      <c r="AE167" s="170">
        <f>SUMIFS('6. Seznam dokazil'!P:P,'6. Seznam dokazil'!C:C,'6a. Seznam dokazil '!AB162,'6. Seznam dokazil'!D:D,'6a. Seznam dokazil '!$AE$55,'6. Seznam dokazil'!E:E,'6a. Seznam dokazil '!AA167)</f>
        <v>0</v>
      </c>
      <c r="AF167" s="170">
        <f>SUMIFS('6. Seznam dokazil'!P:P,'6. Seznam dokazil'!C:C,'6a. Seznam dokazil '!AB162,'6. Seznam dokazil'!D:D,'6a. Seznam dokazil '!$AF$55,'6. Seznam dokazil'!E:E,'6a. Seznam dokazil '!AA167)</f>
        <v>0</v>
      </c>
      <c r="AG167" s="170">
        <f>IF($J$50=$AH$3,AL167,SUMIFS('6. Seznam dokazil'!P:P,'6. Seznam dokazil'!C:C,'6a. Seznam dokazil '!AB162,'6. Seznam dokazil'!D:D,'6a. Seznam dokazil '!$AG$55,'6. Seznam dokazil'!E:E,'6a. Seznam dokazil '!AA167))</f>
        <v>0</v>
      </c>
      <c r="AH167" s="170">
        <f>SUMIFS('6. Seznam dokazil'!P:P,'6. Seznam dokazil'!C:C,'6a. Seznam dokazil '!AB162,'6. Seznam dokazil'!D:D,'6a. Seznam dokazil '!$AH$55,'6. Seznam dokazil'!E:E,'6a. Seznam dokazil '!AA167)</f>
        <v>0</v>
      </c>
      <c r="AI167" s="171">
        <f t="shared" si="303"/>
        <v>0</v>
      </c>
      <c r="AJ167" s="171">
        <f t="shared" si="304"/>
        <v>0</v>
      </c>
      <c r="AK167" s="1054"/>
      <c r="AL167" s="170">
        <f>IFERROR((J167/J171)*AK171,0)</f>
        <v>0</v>
      </c>
      <c r="AM167" s="65"/>
      <c r="AN167" s="65"/>
      <c r="AO167" s="65"/>
      <c r="AP167" s="123"/>
      <c r="AQ167" s="124"/>
      <c r="AR167" s="66" t="s">
        <v>77</v>
      </c>
      <c r="AS167" s="114">
        <f>SUMIFS('6. Seznam dokazil'!O:O,'6. Seznam dokazil'!C:C,$AS$162,'6. Seznam dokazil'!D:D,$AS$55,'6. Seznam dokazil'!E:E,AR167)</f>
        <v>0</v>
      </c>
      <c r="AT167" s="114">
        <f>SUMIFS('6. Seznam dokazil'!O:O,'6. Seznam dokazil'!C:C,$AS$162,'6. Seznam dokazil'!D:D,$AT$55,'6. Seznam dokazil'!E:E,AR167)</f>
        <v>0</v>
      </c>
      <c r="AU167" s="114">
        <f>SUMIFS('6. Seznam dokazil'!O:O,'6. Seznam dokazil'!C:C,$AS$162,'6. Seznam dokazil'!D:D,$AU$55,'6. Seznam dokazil'!E:E,AR167)</f>
        <v>0</v>
      </c>
      <c r="AV167" s="114">
        <f>SUMIFS('6. Seznam dokazil'!O:O,'6. Seznam dokazil'!C:C,$AS$162,'6. Seznam dokazil'!D:D,$AV$55,'6. Seznam dokazil'!E:E,AR167)</f>
        <v>0</v>
      </c>
      <c r="AW167" s="114">
        <f>SUMIFS('6. Seznam dokazil'!O:O,'6. Seznam dokazil'!C:C,$AS$162,'6. Seznam dokazil'!D:D,$AW$55,'6. Seznam dokazil'!E:E,AR167)</f>
        <v>0</v>
      </c>
      <c r="AX167" s="114">
        <f>IF($J$50=$AH$3,BB167,SUMIFS('6. Seznam dokazil'!O:O,'6. Seznam dokazil'!C:C,$AS$162,'6. Seznam dokazil'!D:D,$AX$55,'6. Seznam dokazil'!E:E,AR167))</f>
        <v>0</v>
      </c>
      <c r="AY167" s="114">
        <f>SUMIFS('6. Seznam dokazil'!O:O,'6. Seznam dokazil'!C:C,$AS$162,'6. Seznam dokazil'!D:D,$AY$55,'6. Seznam dokazil'!E:E,AR167)</f>
        <v>0</v>
      </c>
      <c r="AZ167" s="62">
        <f t="shared" si="305"/>
        <v>0</v>
      </c>
      <c r="BA167" s="1051"/>
      <c r="BB167" s="173">
        <f>IFERROR((J167/J171)*BA171,0)</f>
        <v>0</v>
      </c>
      <c r="BC167" s="135"/>
      <c r="BD167" s="66" t="s">
        <v>77</v>
      </c>
      <c r="BE167" s="114">
        <f t="shared" si="306"/>
        <v>0</v>
      </c>
      <c r="BF167" s="114">
        <f t="shared" si="306"/>
        <v>0</v>
      </c>
      <c r="BG167" s="114">
        <f t="shared" si="306"/>
        <v>0</v>
      </c>
      <c r="BH167" s="114">
        <f t="shared" si="306"/>
        <v>0</v>
      </c>
      <c r="BI167" s="114">
        <f t="shared" si="306"/>
        <v>0</v>
      </c>
      <c r="BJ167" s="114">
        <f t="shared" si="306"/>
        <v>0</v>
      </c>
      <c r="BK167" s="114">
        <f t="shared" si="306"/>
        <v>0</v>
      </c>
      <c r="BL167" s="62">
        <f t="shared" si="307"/>
        <v>0</v>
      </c>
      <c r="BM167" s="62">
        <f t="shared" si="308"/>
        <v>0</v>
      </c>
      <c r="BN167" s="80"/>
      <c r="BO167" s="137"/>
      <c r="BP167" s="66" t="s">
        <v>77</v>
      </c>
      <c r="BQ167" s="114">
        <f t="shared" si="309"/>
        <v>0</v>
      </c>
      <c r="BR167" s="114">
        <f t="shared" si="309"/>
        <v>0</v>
      </c>
      <c r="BS167" s="114">
        <f t="shared" si="309"/>
        <v>0</v>
      </c>
      <c r="BT167" s="114">
        <f t="shared" si="309"/>
        <v>0</v>
      </c>
      <c r="BU167" s="114">
        <f t="shared" si="309"/>
        <v>0</v>
      </c>
      <c r="BV167" s="114">
        <f t="shared" si="309"/>
        <v>0</v>
      </c>
      <c r="BW167" s="114">
        <f t="shared" si="309"/>
        <v>0</v>
      </c>
      <c r="BX167" s="62">
        <f t="shared" si="310"/>
        <v>0</v>
      </c>
      <c r="BY167" s="134"/>
      <c r="BZ167" s="119"/>
      <c r="CA167" s="119"/>
      <c r="CB167" s="119"/>
    </row>
    <row r="168" spans="2:80" ht="15" x14ac:dyDescent="0.2">
      <c r="B168" s="1104"/>
      <c r="D168" s="66" t="s">
        <v>78</v>
      </c>
      <c r="E168" s="114">
        <f>'3. FN PO PARTNERJIH '!D210</f>
        <v>0</v>
      </c>
      <c r="F168" s="114">
        <f>'3. FN PO PARTNERJIH '!E210</f>
        <v>0</v>
      </c>
      <c r="G168" s="114">
        <f>'3. FN PO PARTNERJIH '!F210</f>
        <v>0</v>
      </c>
      <c r="H168" s="114">
        <f>'3. FN PO PARTNERJIH '!G210</f>
        <v>0</v>
      </c>
      <c r="I168" s="114">
        <f>'3. FN PO PARTNERJIH '!H210</f>
        <v>0</v>
      </c>
      <c r="J168" s="114">
        <f>'3. FN PO PARTNERJIH '!I210</f>
        <v>0</v>
      </c>
      <c r="K168" s="114">
        <f>'3. FN PO PARTNERJIH '!J210</f>
        <v>0</v>
      </c>
      <c r="L168" s="62">
        <f t="shared" si="311"/>
        <v>0</v>
      </c>
      <c r="M168" s="85"/>
      <c r="N168" s="73"/>
      <c r="O168" s="66" t="s">
        <v>78</v>
      </c>
      <c r="P168" s="114">
        <f>'8a. Pretekli potrjeni izdatki'!E150</f>
        <v>0</v>
      </c>
      <c r="Q168" s="114">
        <f>'8a. Pretekli potrjeni izdatki'!F150</f>
        <v>0</v>
      </c>
      <c r="R168" s="114">
        <f>'8a. Pretekli potrjeni izdatki'!G150</f>
        <v>0</v>
      </c>
      <c r="S168" s="114">
        <f>'8a. Pretekli potrjeni izdatki'!H150</f>
        <v>0</v>
      </c>
      <c r="T168" s="114">
        <f>'8a. Pretekli potrjeni izdatki'!I150</f>
        <v>0</v>
      </c>
      <c r="U168" s="114">
        <f>'8a. Pretekli potrjeni izdatki'!J150</f>
        <v>0</v>
      </c>
      <c r="V168" s="114">
        <f>'8a. Pretekli potrjeni izdatki'!K150</f>
        <v>0</v>
      </c>
      <c r="W168" s="62">
        <f t="shared" si="302"/>
        <v>0</v>
      </c>
      <c r="X168" s="118"/>
      <c r="Y168" s="73"/>
      <c r="Z168" s="139" t="str">
        <f>IF(COUNTIF('2. IZJAVA'!$P$53,"?*"),'2. IZJAVA'!$P$53,"")</f>
        <v/>
      </c>
      <c r="AA168" s="169" t="s">
        <v>78</v>
      </c>
      <c r="AB168" s="170">
        <f>SUMIFS('6. Seznam dokazil'!P:P,'6. Seznam dokazil'!C:C,AB162,'6. Seznam dokazil'!D:D,$AB$55,'6. Seznam dokazil'!E:E,AA168)</f>
        <v>0</v>
      </c>
      <c r="AC168" s="170">
        <f>SUMIFS('6. Seznam dokazil'!P:P,'6. Seznam dokazil'!C:C,'6a. Seznam dokazil '!AB162,'6. Seznam dokazil'!D:D,'6a. Seznam dokazil '!$AC$55,'6. Seznam dokazil'!E:E,'6a. Seznam dokazil '!AA168)</f>
        <v>0</v>
      </c>
      <c r="AD168" s="170">
        <f>SUMIFS('6. Seznam dokazil'!P:P,'6. Seznam dokazil'!C:C,'6a. Seznam dokazil '!AB162,'6. Seznam dokazil'!D:D,'6a. Seznam dokazil '!$AD$55,'6. Seznam dokazil'!E:E,'6a. Seznam dokazil '!AA168)</f>
        <v>0</v>
      </c>
      <c r="AE168" s="170">
        <f>SUMIFS('6. Seznam dokazil'!P:P,'6. Seznam dokazil'!C:C,'6a. Seznam dokazil '!AB162,'6. Seznam dokazil'!D:D,'6a. Seznam dokazil '!$AE$55,'6. Seznam dokazil'!E:E,'6a. Seznam dokazil '!AA168)</f>
        <v>0</v>
      </c>
      <c r="AF168" s="170">
        <f>SUMIFS('6. Seznam dokazil'!P:P,'6. Seznam dokazil'!C:C,'6a. Seznam dokazil '!AB162,'6. Seznam dokazil'!D:D,'6a. Seznam dokazil '!$AF$55,'6. Seznam dokazil'!E:E,'6a. Seznam dokazil '!AA168)</f>
        <v>0</v>
      </c>
      <c r="AG168" s="170">
        <f>IF($J$50=$AH$3,AL168,SUMIFS('6. Seznam dokazil'!P:P,'6. Seznam dokazil'!C:C,'6a. Seznam dokazil '!AB162,'6. Seznam dokazil'!D:D,'6a. Seznam dokazil '!$AG$55,'6. Seznam dokazil'!E:E,'6a. Seznam dokazil '!AA168))</f>
        <v>0</v>
      </c>
      <c r="AH168" s="170">
        <f>SUMIFS('6. Seznam dokazil'!P:P,'6. Seznam dokazil'!C:C,'6a. Seznam dokazil '!AB162,'6. Seznam dokazil'!D:D,'6a. Seznam dokazil '!$AH$55,'6. Seznam dokazil'!E:E,'6a. Seznam dokazil '!AA168)</f>
        <v>0</v>
      </c>
      <c r="AI168" s="171">
        <f t="shared" si="303"/>
        <v>0</v>
      </c>
      <c r="AJ168" s="171">
        <f t="shared" si="304"/>
        <v>0</v>
      </c>
      <c r="AK168" s="1054"/>
      <c r="AL168" s="170">
        <f>IFERROR((J168/J171)*AK171,0)</f>
        <v>0</v>
      </c>
      <c r="AM168" s="65"/>
      <c r="AN168" s="65"/>
      <c r="AO168" s="65"/>
      <c r="AP168" s="123"/>
      <c r="AQ168" s="124"/>
      <c r="AR168" s="66" t="s">
        <v>78</v>
      </c>
      <c r="AS168" s="114">
        <f>SUMIFS('6. Seznam dokazil'!O:O,'6. Seznam dokazil'!C:C,$AS$162,'6. Seznam dokazil'!D:D,$AS$55,'6. Seznam dokazil'!E:E,AR168)</f>
        <v>0</v>
      </c>
      <c r="AT168" s="114">
        <f>SUMIFS('6. Seznam dokazil'!O:O,'6. Seznam dokazil'!C:C,$AS$162,'6. Seznam dokazil'!D:D,$AT$55,'6. Seznam dokazil'!E:E,AR168)</f>
        <v>0</v>
      </c>
      <c r="AU168" s="114">
        <f>SUMIFS('6. Seznam dokazil'!O:O,'6. Seznam dokazil'!C:C,$AS$162,'6. Seznam dokazil'!D:D,$AU$55,'6. Seznam dokazil'!E:E,AR168)</f>
        <v>0</v>
      </c>
      <c r="AV168" s="114">
        <f>SUMIFS('6. Seznam dokazil'!O:O,'6. Seznam dokazil'!C:C,$AS$162,'6. Seznam dokazil'!D:D,$AV$55,'6. Seznam dokazil'!E:E,AR168)</f>
        <v>0</v>
      </c>
      <c r="AW168" s="114">
        <f>SUMIFS('6. Seznam dokazil'!O:O,'6. Seznam dokazil'!C:C,$AS$162,'6. Seznam dokazil'!D:D,$AW$55,'6. Seznam dokazil'!E:E,AR168)</f>
        <v>0</v>
      </c>
      <c r="AX168" s="114">
        <f>IF($J$50=$AH$3,BB168,SUMIFS('6. Seznam dokazil'!O:O,'6. Seznam dokazil'!C:C,$AS$162,'6. Seznam dokazil'!D:D,$AX$55,'6. Seznam dokazil'!E:E,AR168))</f>
        <v>0</v>
      </c>
      <c r="AY168" s="114">
        <f>SUMIFS('6. Seznam dokazil'!O:O,'6. Seznam dokazil'!C:C,$AS$162,'6. Seznam dokazil'!D:D,$AY$55,'6. Seznam dokazil'!E:E,AR168)</f>
        <v>0</v>
      </c>
      <c r="AZ168" s="62">
        <f t="shared" si="305"/>
        <v>0</v>
      </c>
      <c r="BA168" s="1051"/>
      <c r="BB168" s="173">
        <f>IFERROR((J168/J171)*BA171,0)</f>
        <v>0</v>
      </c>
      <c r="BC168" s="135"/>
      <c r="BD168" s="66" t="s">
        <v>78</v>
      </c>
      <c r="BE168" s="114">
        <f t="shared" si="306"/>
        <v>0</v>
      </c>
      <c r="BF168" s="114">
        <f t="shared" si="306"/>
        <v>0</v>
      </c>
      <c r="BG168" s="114">
        <f t="shared" si="306"/>
        <v>0</v>
      </c>
      <c r="BH168" s="114">
        <f t="shared" si="306"/>
        <v>0</v>
      </c>
      <c r="BI168" s="114">
        <f t="shared" si="306"/>
        <v>0</v>
      </c>
      <c r="BJ168" s="114">
        <f t="shared" si="306"/>
        <v>0</v>
      </c>
      <c r="BK168" s="114">
        <f t="shared" si="306"/>
        <v>0</v>
      </c>
      <c r="BL168" s="62">
        <f t="shared" si="307"/>
        <v>0</v>
      </c>
      <c r="BM168" s="62">
        <f t="shared" si="308"/>
        <v>0</v>
      </c>
      <c r="BN168" s="80"/>
      <c r="BO168" s="137"/>
      <c r="BP168" s="66" t="s">
        <v>78</v>
      </c>
      <c r="BQ168" s="114">
        <f t="shared" si="309"/>
        <v>0</v>
      </c>
      <c r="BR168" s="114">
        <f t="shared" si="309"/>
        <v>0</v>
      </c>
      <c r="BS168" s="114">
        <f t="shared" si="309"/>
        <v>0</v>
      </c>
      <c r="BT168" s="114">
        <f t="shared" si="309"/>
        <v>0</v>
      </c>
      <c r="BU168" s="114">
        <f t="shared" si="309"/>
        <v>0</v>
      </c>
      <c r="BV168" s="114">
        <f t="shared" si="309"/>
        <v>0</v>
      </c>
      <c r="BW168" s="114">
        <f t="shared" si="309"/>
        <v>0</v>
      </c>
      <c r="BX168" s="62">
        <f t="shared" si="310"/>
        <v>0</v>
      </c>
      <c r="BY168" s="134"/>
      <c r="BZ168" s="119"/>
      <c r="CA168" s="119"/>
      <c r="CB168" s="119"/>
    </row>
    <row r="169" spans="2:80" ht="15" x14ac:dyDescent="0.2">
      <c r="B169" s="1104"/>
      <c r="D169" s="66" t="s">
        <v>79</v>
      </c>
      <c r="E169" s="114">
        <f>'3. FN PO PARTNERJIH '!D211</f>
        <v>0</v>
      </c>
      <c r="F169" s="114">
        <f>'3. FN PO PARTNERJIH '!E211</f>
        <v>0</v>
      </c>
      <c r="G169" s="114">
        <f>'3. FN PO PARTNERJIH '!F211</f>
        <v>0</v>
      </c>
      <c r="H169" s="114">
        <f>'3. FN PO PARTNERJIH '!G211</f>
        <v>0</v>
      </c>
      <c r="I169" s="114">
        <f>'3. FN PO PARTNERJIH '!H211</f>
        <v>0</v>
      </c>
      <c r="J169" s="114">
        <f>'3. FN PO PARTNERJIH '!I211</f>
        <v>0</v>
      </c>
      <c r="K169" s="114">
        <f>'3. FN PO PARTNERJIH '!J211</f>
        <v>0</v>
      </c>
      <c r="L169" s="62">
        <f t="shared" si="311"/>
        <v>0</v>
      </c>
      <c r="M169" s="85"/>
      <c r="N169" s="73"/>
      <c r="O169" s="66" t="s">
        <v>79</v>
      </c>
      <c r="P169" s="114">
        <f>'8a. Pretekli potrjeni izdatki'!E151</f>
        <v>0</v>
      </c>
      <c r="Q169" s="114">
        <f>'8a. Pretekli potrjeni izdatki'!F151</f>
        <v>0</v>
      </c>
      <c r="R169" s="114">
        <f>'8a. Pretekli potrjeni izdatki'!G151</f>
        <v>0</v>
      </c>
      <c r="S169" s="114">
        <f>'8a. Pretekli potrjeni izdatki'!H151</f>
        <v>0</v>
      </c>
      <c r="T169" s="114">
        <f>'8a. Pretekli potrjeni izdatki'!I151</f>
        <v>0</v>
      </c>
      <c r="U169" s="114">
        <f>'8a. Pretekli potrjeni izdatki'!J151</f>
        <v>0</v>
      </c>
      <c r="V169" s="114">
        <f>'8a. Pretekli potrjeni izdatki'!K151</f>
        <v>0</v>
      </c>
      <c r="W169" s="62">
        <f t="shared" si="302"/>
        <v>0</v>
      </c>
      <c r="X169" s="118"/>
      <c r="Y169" s="73"/>
      <c r="Z169" s="139" t="str">
        <f>IF(COUNTIF('2. IZJAVA'!$P$53,"?*"),'2. IZJAVA'!$P$53,"")</f>
        <v/>
      </c>
      <c r="AA169" s="169" t="s">
        <v>79</v>
      </c>
      <c r="AB169" s="170">
        <f>SUMIFS('6. Seznam dokazil'!P:P,'6. Seznam dokazil'!C:C,AB162,'6. Seznam dokazil'!D:D,$AB$55,'6. Seznam dokazil'!E:E,AA169)</f>
        <v>0</v>
      </c>
      <c r="AC169" s="170">
        <f>SUMIFS('6. Seznam dokazil'!P:P,'6. Seznam dokazil'!C:C,'6a. Seznam dokazil '!AB162,'6. Seznam dokazil'!D:D,'6a. Seznam dokazil '!$AC$55,'6. Seznam dokazil'!E:E,'6a. Seznam dokazil '!AA169)</f>
        <v>0</v>
      </c>
      <c r="AD169" s="170">
        <f>SUMIFS('6. Seznam dokazil'!P:P,'6. Seznam dokazil'!C:C,'6a. Seznam dokazil '!AB162,'6. Seznam dokazil'!D:D,'6a. Seznam dokazil '!$AD$55,'6. Seznam dokazil'!E:E,'6a. Seznam dokazil '!AA169)</f>
        <v>0</v>
      </c>
      <c r="AE169" s="170">
        <f>SUMIFS('6. Seznam dokazil'!P:P,'6. Seznam dokazil'!C:C,'6a. Seznam dokazil '!AB162,'6. Seznam dokazil'!D:D,'6a. Seznam dokazil '!$AE$55,'6. Seznam dokazil'!E:E,'6a. Seznam dokazil '!AA169)</f>
        <v>0</v>
      </c>
      <c r="AF169" s="170">
        <f>SUMIFS('6. Seznam dokazil'!P:P,'6. Seznam dokazil'!C:C,'6a. Seznam dokazil '!AB162,'6. Seznam dokazil'!D:D,'6a. Seznam dokazil '!$AF$55,'6. Seznam dokazil'!E:E,'6a. Seznam dokazil '!AA169)</f>
        <v>0</v>
      </c>
      <c r="AG169" s="170">
        <f>IF($J$50=$AH$3,AL169,SUMIFS('6. Seznam dokazil'!P:P,'6. Seznam dokazil'!C:C,'6a. Seznam dokazil '!AB162,'6. Seznam dokazil'!D:D,'6a. Seznam dokazil '!$AG$55,'6. Seznam dokazil'!E:E,'6a. Seznam dokazil '!AA169))</f>
        <v>0</v>
      </c>
      <c r="AH169" s="170">
        <f>SUMIFS('6. Seznam dokazil'!P:P,'6. Seznam dokazil'!C:C,'6a. Seznam dokazil '!AB162,'6. Seznam dokazil'!D:D,'6a. Seznam dokazil '!$AH$55,'6. Seznam dokazil'!E:E,'6a. Seznam dokazil '!AA169)</f>
        <v>0</v>
      </c>
      <c r="AI169" s="171">
        <f t="shared" si="303"/>
        <v>0</v>
      </c>
      <c r="AJ169" s="171">
        <f t="shared" si="304"/>
        <v>0</v>
      </c>
      <c r="AK169" s="1054"/>
      <c r="AL169" s="170">
        <f>IFERROR((J169/J171)*AK171,0)</f>
        <v>0</v>
      </c>
      <c r="AM169" s="65"/>
      <c r="AN169" s="65"/>
      <c r="AO169" s="65"/>
      <c r="AP169" s="123"/>
      <c r="AQ169" s="124"/>
      <c r="AR169" s="66" t="s">
        <v>79</v>
      </c>
      <c r="AS169" s="114">
        <f>SUMIFS('6. Seznam dokazil'!O:O,'6. Seznam dokazil'!C:C,$AS$162,'6. Seznam dokazil'!D:D,$AS$55,'6. Seznam dokazil'!E:E,AR169)</f>
        <v>0</v>
      </c>
      <c r="AT169" s="114">
        <f>SUMIFS('6. Seznam dokazil'!O:O,'6. Seznam dokazil'!C:C,$AS$162,'6. Seznam dokazil'!D:D,$AT$55,'6. Seznam dokazil'!E:E,AR169)</f>
        <v>0</v>
      </c>
      <c r="AU169" s="114">
        <f>SUMIFS('6. Seznam dokazil'!O:O,'6. Seznam dokazil'!C:C,$AS$162,'6. Seznam dokazil'!D:D,$AU$55,'6. Seznam dokazil'!E:E,AR169)</f>
        <v>0</v>
      </c>
      <c r="AV169" s="114">
        <f>SUMIFS('6. Seznam dokazil'!O:O,'6. Seznam dokazil'!C:C,$AS$162,'6. Seznam dokazil'!D:D,$AV$55,'6. Seznam dokazil'!E:E,AR169)</f>
        <v>0</v>
      </c>
      <c r="AW169" s="114">
        <f>SUMIFS('6. Seznam dokazil'!O:O,'6. Seznam dokazil'!C:C,$AS$162,'6. Seznam dokazil'!D:D,$AW$55,'6. Seznam dokazil'!E:E,AR169)</f>
        <v>0</v>
      </c>
      <c r="AX169" s="114">
        <f>IF($J$50=$AH$3,BB169,SUMIFS('6. Seznam dokazil'!O:O,'6. Seznam dokazil'!C:C,$AS$162,'6. Seznam dokazil'!D:D,$AX$55,'6. Seznam dokazil'!E:E,AR169))</f>
        <v>0</v>
      </c>
      <c r="AY169" s="114">
        <f>SUMIFS('6. Seznam dokazil'!O:O,'6. Seznam dokazil'!C:C,$AS$162,'6. Seznam dokazil'!D:D,$AY$55,'6. Seznam dokazil'!E:E,AR169)</f>
        <v>0</v>
      </c>
      <c r="AZ169" s="62">
        <f t="shared" si="305"/>
        <v>0</v>
      </c>
      <c r="BA169" s="1051"/>
      <c r="BB169" s="173">
        <f>IFERROR((J169/J171)*BA171,0)</f>
        <v>0</v>
      </c>
      <c r="BC169" s="135"/>
      <c r="BD169" s="66" t="s">
        <v>79</v>
      </c>
      <c r="BE169" s="114">
        <f t="shared" si="306"/>
        <v>0</v>
      </c>
      <c r="BF169" s="114">
        <f t="shared" si="306"/>
        <v>0</v>
      </c>
      <c r="BG169" s="114">
        <f t="shared" si="306"/>
        <v>0</v>
      </c>
      <c r="BH169" s="114">
        <f t="shared" si="306"/>
        <v>0</v>
      </c>
      <c r="BI169" s="114">
        <f t="shared" si="306"/>
        <v>0</v>
      </c>
      <c r="BJ169" s="114">
        <f t="shared" si="306"/>
        <v>0</v>
      </c>
      <c r="BK169" s="114">
        <f t="shared" si="306"/>
        <v>0</v>
      </c>
      <c r="BL169" s="62">
        <f t="shared" si="307"/>
        <v>0</v>
      </c>
      <c r="BM169" s="62">
        <f t="shared" si="308"/>
        <v>0</v>
      </c>
      <c r="BN169" s="80"/>
      <c r="BO169" s="137"/>
      <c r="BP169" s="66" t="s">
        <v>79</v>
      </c>
      <c r="BQ169" s="114">
        <f t="shared" si="309"/>
        <v>0</v>
      </c>
      <c r="BR169" s="114">
        <f t="shared" si="309"/>
        <v>0</v>
      </c>
      <c r="BS169" s="114">
        <f t="shared" si="309"/>
        <v>0</v>
      </c>
      <c r="BT169" s="114">
        <f t="shared" si="309"/>
        <v>0</v>
      </c>
      <c r="BU169" s="114">
        <f t="shared" si="309"/>
        <v>0</v>
      </c>
      <c r="BV169" s="114">
        <f t="shared" si="309"/>
        <v>0</v>
      </c>
      <c r="BW169" s="114">
        <f t="shared" si="309"/>
        <v>0</v>
      </c>
      <c r="BX169" s="62">
        <f t="shared" si="310"/>
        <v>0</v>
      </c>
      <c r="BY169" s="134"/>
      <c r="BZ169" s="119"/>
      <c r="CA169" s="119"/>
      <c r="CB169" s="119"/>
    </row>
    <row r="170" spans="2:80" ht="15" x14ac:dyDescent="0.2">
      <c r="B170" s="1104"/>
      <c r="D170" s="66" t="s">
        <v>100</v>
      </c>
      <c r="E170" s="114">
        <f>'3. FN PO PARTNERJIH '!D212</f>
        <v>0</v>
      </c>
      <c r="F170" s="114">
        <f>'3. FN PO PARTNERJIH '!E212</f>
        <v>0</v>
      </c>
      <c r="G170" s="114">
        <f>'3. FN PO PARTNERJIH '!F212</f>
        <v>0</v>
      </c>
      <c r="H170" s="114">
        <f>'3. FN PO PARTNERJIH '!G212</f>
        <v>0</v>
      </c>
      <c r="I170" s="114">
        <f>'3. FN PO PARTNERJIH '!H212</f>
        <v>0</v>
      </c>
      <c r="J170" s="114">
        <f>'3. FN PO PARTNERJIH '!I212</f>
        <v>0</v>
      </c>
      <c r="K170" s="114">
        <f>'3. FN PO PARTNERJIH '!J212</f>
        <v>0</v>
      </c>
      <c r="L170" s="62">
        <f t="shared" si="311"/>
        <v>0</v>
      </c>
      <c r="M170" s="85"/>
      <c r="N170" s="73"/>
      <c r="O170" s="66" t="s">
        <v>100</v>
      </c>
      <c r="P170" s="114">
        <f>'8a. Pretekli potrjeni izdatki'!E152</f>
        <v>0</v>
      </c>
      <c r="Q170" s="114">
        <f>'8a. Pretekli potrjeni izdatki'!F152</f>
        <v>0</v>
      </c>
      <c r="R170" s="114">
        <f>'8a. Pretekli potrjeni izdatki'!G152</f>
        <v>0</v>
      </c>
      <c r="S170" s="114">
        <f>'8a. Pretekli potrjeni izdatki'!H152</f>
        <v>0</v>
      </c>
      <c r="T170" s="114">
        <f>'8a. Pretekli potrjeni izdatki'!I152</f>
        <v>0</v>
      </c>
      <c r="U170" s="114">
        <f>'8a. Pretekli potrjeni izdatki'!J152</f>
        <v>0</v>
      </c>
      <c r="V170" s="114">
        <f>'8a. Pretekli potrjeni izdatki'!K152</f>
        <v>0</v>
      </c>
      <c r="W170" s="62">
        <f t="shared" si="302"/>
        <v>0</v>
      </c>
      <c r="X170" s="149"/>
      <c r="Y170" s="73"/>
      <c r="Z170" s="139" t="str">
        <f>IF(COUNTIF('2. IZJAVA'!$P$53,"?*"),'2. IZJAVA'!$P$53,"")</f>
        <v/>
      </c>
      <c r="AA170" s="169" t="s">
        <v>100</v>
      </c>
      <c r="AB170" s="170">
        <f>SUMIFS('6. Seznam dokazil'!P:P,'6. Seznam dokazil'!C:C,AB162,'6. Seznam dokazil'!D:D,$AB$55,'6. Seznam dokazil'!E:E,AA170)</f>
        <v>0</v>
      </c>
      <c r="AC170" s="170">
        <f>SUMIFS('6. Seznam dokazil'!P:P,'6. Seznam dokazil'!C:C,'6a. Seznam dokazil '!AB162,'6. Seznam dokazil'!D:D,'6a. Seznam dokazil '!$AC$55,'6. Seznam dokazil'!E:E,'6a. Seznam dokazil '!AA170)</f>
        <v>0</v>
      </c>
      <c r="AD170" s="170">
        <f>SUMIFS('6. Seznam dokazil'!P:P,'6. Seznam dokazil'!C:C,'6a. Seznam dokazil '!AB162,'6. Seznam dokazil'!D:D,'6a. Seznam dokazil '!$AD$55,'6. Seznam dokazil'!E:E,'6a. Seznam dokazil '!AA170)</f>
        <v>0</v>
      </c>
      <c r="AE170" s="170">
        <f>SUMIFS('6. Seznam dokazil'!P:P,'6. Seznam dokazil'!C:C,'6a. Seznam dokazil '!AB162,'6. Seznam dokazil'!D:D,'6a. Seznam dokazil '!$AE$55,'6. Seznam dokazil'!E:E,'6a. Seznam dokazil '!AA170)</f>
        <v>0</v>
      </c>
      <c r="AF170" s="170">
        <f>SUMIFS('6. Seznam dokazil'!P:P,'6. Seznam dokazil'!C:C,'6a. Seznam dokazil '!AB162,'6. Seznam dokazil'!D:D,'6a. Seznam dokazil '!$AF$55,'6. Seznam dokazil'!E:E,'6a. Seznam dokazil '!AA170)</f>
        <v>0</v>
      </c>
      <c r="AG170" s="170">
        <f>IF($J$50=$AH$3,AL170,SUMIFS('6. Seznam dokazil'!P:P,'6. Seznam dokazil'!C:C,'6a. Seznam dokazil '!AB162,'6. Seznam dokazil'!D:D,'6a. Seznam dokazil '!$AG$55,'6. Seznam dokazil'!E:E,'6a. Seznam dokazil '!AA170))</f>
        <v>0</v>
      </c>
      <c r="AH170" s="170">
        <f>SUMIFS('6. Seznam dokazil'!P:P,'6. Seznam dokazil'!C:C,'6a. Seznam dokazil '!AB162,'6. Seznam dokazil'!D:D,'6a. Seznam dokazil '!$AH$55,'6. Seznam dokazil'!E:E,'6a. Seznam dokazil '!AA170)</f>
        <v>0</v>
      </c>
      <c r="AI170" s="171">
        <f t="shared" si="303"/>
        <v>0</v>
      </c>
      <c r="AJ170" s="171">
        <f t="shared" si="304"/>
        <v>0</v>
      </c>
      <c r="AK170" s="1055"/>
      <c r="AL170" s="170">
        <f>IFERROR((J170/J171)*AK171,0)</f>
        <v>0</v>
      </c>
      <c r="AM170" s="65"/>
      <c r="AN170" s="65"/>
      <c r="AO170" s="65"/>
      <c r="AP170" s="123"/>
      <c r="AQ170" s="124"/>
      <c r="AR170" s="66" t="s">
        <v>100</v>
      </c>
      <c r="AS170" s="114">
        <f>SUMIFS('6. Seznam dokazil'!O:O,'6. Seznam dokazil'!C:C,$AS$162,'6. Seznam dokazil'!D:D,$AS$55,'6. Seznam dokazil'!E:E,AR170)</f>
        <v>0</v>
      </c>
      <c r="AT170" s="114">
        <f>SUMIFS('6. Seznam dokazil'!O:O,'6. Seznam dokazil'!C:C,$AS$162,'6. Seznam dokazil'!D:D,$AT$55,'6. Seznam dokazil'!E:E,AR170)</f>
        <v>0</v>
      </c>
      <c r="AU170" s="114">
        <f>SUMIFS('6. Seznam dokazil'!O:O,'6. Seznam dokazil'!C:C,$AS$162,'6. Seznam dokazil'!D:D,$AU$55,'6. Seznam dokazil'!E:E,AR170)</f>
        <v>0</v>
      </c>
      <c r="AV170" s="114">
        <f>SUMIFS('6. Seznam dokazil'!O:O,'6. Seznam dokazil'!C:C,$AS$162,'6. Seznam dokazil'!D:D,$AV$55,'6. Seznam dokazil'!E:E,AR170)</f>
        <v>0</v>
      </c>
      <c r="AW170" s="114">
        <f>SUMIFS('6. Seznam dokazil'!O:O,'6. Seznam dokazil'!C:C,$AS$162,'6. Seznam dokazil'!D:D,$AW$55,'6. Seznam dokazil'!E:E,AR170)</f>
        <v>0</v>
      </c>
      <c r="AX170" s="114">
        <f>IF($J$50=$AH$3,BB170,SUMIFS('6. Seznam dokazil'!O:O,'6. Seznam dokazil'!C:C,$AS$162,'6. Seznam dokazil'!D:D,$AX$55,'6. Seznam dokazil'!E:E,AR170))</f>
        <v>0</v>
      </c>
      <c r="AY170" s="114">
        <f>SUMIFS('6. Seznam dokazil'!O:O,'6. Seznam dokazil'!C:C,$AS$162,'6. Seznam dokazil'!D:D,$AY$55,'6. Seznam dokazil'!E:E,AR170)</f>
        <v>0</v>
      </c>
      <c r="AZ170" s="62">
        <f t="shared" si="305"/>
        <v>0</v>
      </c>
      <c r="BA170" s="1052"/>
      <c r="BB170" s="173">
        <f>IFERROR((J170/J171)*BA171,0)</f>
        <v>0</v>
      </c>
      <c r="BC170" s="135"/>
      <c r="BD170" s="66" t="s">
        <v>100</v>
      </c>
      <c r="BE170" s="114">
        <f t="shared" si="306"/>
        <v>0</v>
      </c>
      <c r="BF170" s="114">
        <f t="shared" si="306"/>
        <v>0</v>
      </c>
      <c r="BG170" s="114">
        <f t="shared" si="306"/>
        <v>0</v>
      </c>
      <c r="BH170" s="114">
        <f t="shared" si="306"/>
        <v>0</v>
      </c>
      <c r="BI170" s="114">
        <f t="shared" si="306"/>
        <v>0</v>
      </c>
      <c r="BJ170" s="114">
        <f t="shared" si="306"/>
        <v>0</v>
      </c>
      <c r="BK170" s="114">
        <f t="shared" si="306"/>
        <v>0</v>
      </c>
      <c r="BL170" s="62">
        <f t="shared" si="307"/>
        <v>0</v>
      </c>
      <c r="BM170" s="62">
        <f t="shared" si="308"/>
        <v>0</v>
      </c>
      <c r="BN170" s="80"/>
      <c r="BO170" s="137"/>
      <c r="BP170" s="66" t="s">
        <v>100</v>
      </c>
      <c r="BQ170" s="114">
        <f t="shared" si="309"/>
        <v>0</v>
      </c>
      <c r="BR170" s="114">
        <f t="shared" si="309"/>
        <v>0</v>
      </c>
      <c r="BS170" s="114">
        <f t="shared" si="309"/>
        <v>0</v>
      </c>
      <c r="BT170" s="114">
        <f t="shared" si="309"/>
        <v>0</v>
      </c>
      <c r="BU170" s="114">
        <f t="shared" si="309"/>
        <v>0</v>
      </c>
      <c r="BV170" s="114">
        <f t="shared" si="309"/>
        <v>0</v>
      </c>
      <c r="BW170" s="114">
        <f t="shared" si="309"/>
        <v>0</v>
      </c>
      <c r="BX170" s="62">
        <f t="shared" si="310"/>
        <v>0</v>
      </c>
      <c r="BY170" s="134"/>
      <c r="BZ170" s="119"/>
      <c r="CA170" s="119"/>
      <c r="CB170" s="119"/>
    </row>
    <row r="171" spans="2:80" ht="45.75" thickBot="1" x14ac:dyDescent="0.25">
      <c r="B171" s="1105"/>
      <c r="D171" s="66" t="str">
        <f>"ODOBRENA SREDSTVA"&amp;" "&amp;E162</f>
        <v>ODOBRENA SREDSTVA PARTNER 9</v>
      </c>
      <c r="E171" s="67">
        <f>SUM(E165:E170)</f>
        <v>0</v>
      </c>
      <c r="F171" s="67">
        <f t="shared" ref="F171:L171" si="312">SUM(F165:F170)</f>
        <v>0</v>
      </c>
      <c r="G171" s="67">
        <f t="shared" si="312"/>
        <v>0</v>
      </c>
      <c r="H171" s="67">
        <f t="shared" si="312"/>
        <v>0</v>
      </c>
      <c r="I171" s="67">
        <f t="shared" si="312"/>
        <v>0</v>
      </c>
      <c r="J171" s="67">
        <f t="shared" si="312"/>
        <v>0</v>
      </c>
      <c r="K171" s="67">
        <f t="shared" si="312"/>
        <v>0</v>
      </c>
      <c r="L171" s="67">
        <f t="shared" si="312"/>
        <v>0</v>
      </c>
      <c r="M171" s="85"/>
      <c r="N171" s="73"/>
      <c r="O171" s="66" t="str">
        <f>"PPI"&amp;" "&amp;P162</f>
        <v>PPI 0</v>
      </c>
      <c r="P171" s="67">
        <f t="shared" ref="P171:W171" si="313">SUM(P165:P170)</f>
        <v>0</v>
      </c>
      <c r="Q171" s="67">
        <f t="shared" si="313"/>
        <v>0</v>
      </c>
      <c r="R171" s="67">
        <f t="shared" si="313"/>
        <v>0</v>
      </c>
      <c r="S171" s="67">
        <f t="shared" si="313"/>
        <v>0</v>
      </c>
      <c r="T171" s="67">
        <f t="shared" si="313"/>
        <v>0</v>
      </c>
      <c r="U171" s="67">
        <f t="shared" si="313"/>
        <v>0</v>
      </c>
      <c r="V171" s="67">
        <f t="shared" si="313"/>
        <v>0</v>
      </c>
      <c r="W171" s="67">
        <f t="shared" si="313"/>
        <v>0</v>
      </c>
      <c r="X171" s="149"/>
      <c r="Y171" s="73"/>
      <c r="Z171" s="139"/>
      <c r="AA171" s="169" t="str">
        <f>$AA$47&amp;" "&amp;AB162</f>
        <v>POTRJENI (PO KONTROLI) PARTNER 9</v>
      </c>
      <c r="AB171" s="182">
        <f t="shared" ref="AB171:AH171" si="314">SUM(AB165:AB170)</f>
        <v>0</v>
      </c>
      <c r="AC171" s="182">
        <f t="shared" si="314"/>
        <v>0</v>
      </c>
      <c r="AD171" s="182">
        <f t="shared" si="314"/>
        <v>0</v>
      </c>
      <c r="AE171" s="182">
        <f t="shared" si="314"/>
        <v>0</v>
      </c>
      <c r="AF171" s="182">
        <f t="shared" si="314"/>
        <v>0</v>
      </c>
      <c r="AG171" s="182">
        <f t="shared" si="314"/>
        <v>0</v>
      </c>
      <c r="AH171" s="182">
        <f t="shared" si="314"/>
        <v>0</v>
      </c>
      <c r="AI171" s="182">
        <f>SUM(AI165:AI170)</f>
        <v>0</v>
      </c>
      <c r="AJ171" s="182">
        <f>+AH171+AI171</f>
        <v>0</v>
      </c>
      <c r="AK171" s="182" t="b">
        <f>IF($J$50=$AH$3,IF(((AB171*AG163)+U171)&lt;=J171,(AB171*AG163),J171-U171))</f>
        <v>0</v>
      </c>
      <c r="AL171" s="182">
        <f>+AL170+AL169+AL168+AL167+AL166+AL165</f>
        <v>0</v>
      </c>
      <c r="AM171" s="65"/>
      <c r="AN171" s="65"/>
      <c r="AO171" s="65"/>
      <c r="AP171" s="123"/>
      <c r="AQ171" s="124"/>
      <c r="AR171" s="66" t="str">
        <f>$AA$47&amp;" "&amp;AS162</f>
        <v>POTRJENI (PO KONTROLI) PARTNER 9</v>
      </c>
      <c r="AS171" s="67">
        <f t="shared" ref="AS171:AZ171" si="315">SUM(AS165:AS170)</f>
        <v>0</v>
      </c>
      <c r="AT171" s="67">
        <f t="shared" si="315"/>
        <v>0</v>
      </c>
      <c r="AU171" s="67">
        <f t="shared" si="315"/>
        <v>0</v>
      </c>
      <c r="AV171" s="67">
        <f t="shared" si="315"/>
        <v>0</v>
      </c>
      <c r="AW171" s="67">
        <f t="shared" si="315"/>
        <v>0</v>
      </c>
      <c r="AX171" s="67">
        <f t="shared" si="315"/>
        <v>0</v>
      </c>
      <c r="AY171" s="67">
        <f t="shared" si="315"/>
        <v>0</v>
      </c>
      <c r="AZ171" s="67">
        <f t="shared" si="315"/>
        <v>0</v>
      </c>
      <c r="BA171" s="183" t="b">
        <f>IF($J$50=$AH$3,IF(((AS171*AG163)+U171)&lt;=J171,(AS171*AG163),J171-U171))</f>
        <v>0</v>
      </c>
      <c r="BB171" s="183">
        <f>+BB170+BB169+BB168+BB167+BB166+BB165</f>
        <v>0</v>
      </c>
      <c r="BC171" s="135"/>
      <c r="BD171" s="66" t="str">
        <f>$AA$47&amp;" "&amp;BE162</f>
        <v>POTRJENI (PO KONTROLI) 0</v>
      </c>
      <c r="BE171" s="67">
        <f t="shared" ref="BE171:BK171" si="316">SUM(BE165:BE170)</f>
        <v>0</v>
      </c>
      <c r="BF171" s="67">
        <f t="shared" si="316"/>
        <v>0</v>
      </c>
      <c r="BG171" s="67">
        <f t="shared" si="316"/>
        <v>0</v>
      </c>
      <c r="BH171" s="67">
        <f t="shared" si="316"/>
        <v>0</v>
      </c>
      <c r="BI171" s="67">
        <f t="shared" si="316"/>
        <v>0</v>
      </c>
      <c r="BJ171" s="67">
        <f t="shared" si="316"/>
        <v>0</v>
      </c>
      <c r="BK171" s="67">
        <f t="shared" si="316"/>
        <v>0</v>
      </c>
      <c r="BL171" s="67">
        <f>SUM(BL165:BL170)</f>
        <v>0</v>
      </c>
      <c r="BM171" s="67">
        <f>+BK171+BL171</f>
        <v>0</v>
      </c>
      <c r="BN171" s="80"/>
      <c r="BO171" s="137"/>
      <c r="BP171" s="66" t="str">
        <f>$BP$50&amp;" "&amp;BQ162</f>
        <v>PREOSTALA SREDSTVA PARTNER 9</v>
      </c>
      <c r="BQ171" s="67">
        <f t="shared" ref="BQ171:BX171" si="317">SUM(BQ165:BQ170)</f>
        <v>0</v>
      </c>
      <c r="BR171" s="67">
        <f t="shared" si="317"/>
        <v>0</v>
      </c>
      <c r="BS171" s="67">
        <f t="shared" si="317"/>
        <v>0</v>
      </c>
      <c r="BT171" s="67">
        <f t="shared" si="317"/>
        <v>0</v>
      </c>
      <c r="BU171" s="67">
        <f t="shared" si="317"/>
        <v>0</v>
      </c>
      <c r="BV171" s="67">
        <f t="shared" si="317"/>
        <v>0</v>
      </c>
      <c r="BW171" s="67">
        <f t="shared" si="317"/>
        <v>0</v>
      </c>
      <c r="BX171" s="67">
        <f t="shared" si="317"/>
        <v>0</v>
      </c>
      <c r="BY171" s="134"/>
      <c r="BZ171" s="119"/>
      <c r="CA171" s="119"/>
      <c r="CB171" s="119"/>
    </row>
    <row r="172" spans="2:80" x14ac:dyDescent="0.35">
      <c r="D172" s="187"/>
      <c r="E172" s="187"/>
      <c r="F172" s="187"/>
      <c r="G172" s="187"/>
      <c r="H172" s="187"/>
      <c r="I172" s="187"/>
      <c r="J172" s="187"/>
      <c r="K172" s="187"/>
      <c r="L172" s="187"/>
      <c r="M172" s="85"/>
      <c r="N172" s="73"/>
      <c r="O172" s="118"/>
      <c r="P172" s="118"/>
      <c r="Q172" s="118"/>
      <c r="R172" s="118"/>
      <c r="S172" s="118"/>
      <c r="T172" s="118"/>
      <c r="U172" s="118"/>
      <c r="V172" s="118"/>
      <c r="W172" s="118"/>
      <c r="X172" s="75"/>
      <c r="Y172" s="73"/>
      <c r="Z172" s="139"/>
      <c r="AA172" s="122"/>
      <c r="AB172" s="122"/>
      <c r="AC172" s="122"/>
      <c r="AD172" s="122"/>
      <c r="AE172" s="122"/>
      <c r="AF172" s="122"/>
      <c r="AG172" s="295" t="str">
        <f>IFERROR(IF(METODAADMIN=PAVŠAL,IF(AG171&gt;(ROUNDUP(AB171*AG163,2)),PREKORAČITEV,""),""),"")</f>
        <v/>
      </c>
      <c r="AH172" s="122"/>
      <c r="AI172" s="122"/>
      <c r="AJ172" s="122"/>
      <c r="AK172" s="122"/>
      <c r="AL172" s="122"/>
      <c r="AM172" s="122"/>
      <c r="AN172" s="122"/>
      <c r="AO172" s="122"/>
      <c r="AP172" s="123"/>
      <c r="AQ172" s="124"/>
      <c r="AR172" s="126"/>
      <c r="AS172" s="126"/>
      <c r="AT172" s="126"/>
      <c r="AU172" s="126"/>
      <c r="AV172" s="126"/>
      <c r="AW172" s="126"/>
      <c r="AX172" s="126"/>
      <c r="AY172" s="126"/>
      <c r="AZ172" s="126"/>
      <c r="BA172" s="126"/>
      <c r="BB172" s="127"/>
      <c r="BC172" s="135"/>
      <c r="BD172" s="130"/>
      <c r="BE172" s="130"/>
      <c r="BF172" s="130"/>
      <c r="BG172" s="130"/>
      <c r="BH172" s="130"/>
      <c r="BI172" s="130"/>
      <c r="BJ172" s="130"/>
      <c r="BK172" s="130"/>
      <c r="BL172" s="130"/>
      <c r="BM172" s="130"/>
      <c r="BN172" s="130"/>
      <c r="BO172" s="137"/>
      <c r="BP172" s="133"/>
      <c r="BQ172" s="534" t="str">
        <f>IF(BQ171&lt;0,"PREKORAČITEV POSTAVKE!!!","")</f>
        <v/>
      </c>
      <c r="BR172" s="534" t="str">
        <f t="shared" ref="BR172" si="318">IF(BR171&lt;0,"PREKORAČITEV POSTAVKE!!!","")</f>
        <v/>
      </c>
      <c r="BS172" s="534" t="str">
        <f t="shared" ref="BS172" si="319">IF(BS171&lt;0,"PREKORAČITEV POSTAVKE!!!","")</f>
        <v/>
      </c>
      <c r="BT172" s="534" t="str">
        <f t="shared" ref="BT172" si="320">IF(BT171&lt;0,"PREKORAČITEV POSTAVKE!!!","")</f>
        <v/>
      </c>
      <c r="BU172" s="534" t="str">
        <f t="shared" ref="BU172" si="321">IF(BU171&lt;0,"PREKORAČITEV POSTAVKE!!!","")</f>
        <v/>
      </c>
      <c r="BV172" s="534" t="str">
        <f t="shared" ref="BV172" si="322">IF(BV171&lt;0,"PREKORAČITEV POSTAVKE!!!","")</f>
        <v/>
      </c>
      <c r="BW172" s="534" t="str">
        <f t="shared" ref="BW172" si="323">IF(BW171&lt;0,"PREKORAČITEV POSTAVKE!!!","")</f>
        <v/>
      </c>
      <c r="BX172" s="534" t="str">
        <f>IF(BX171&lt;0,"PREKORAČITEV!!!","")</f>
        <v/>
      </c>
      <c r="BY172" s="134"/>
      <c r="BZ172" s="119"/>
      <c r="CA172" s="119"/>
      <c r="CB172" s="119"/>
    </row>
    <row r="173" spans="2:80" ht="26.25" thickBot="1" x14ac:dyDescent="0.4">
      <c r="D173" s="187"/>
      <c r="E173" s="187"/>
      <c r="F173" s="187"/>
      <c r="G173" s="187"/>
      <c r="H173" s="187"/>
      <c r="I173" s="187"/>
      <c r="J173" s="187"/>
      <c r="K173" s="187"/>
      <c r="L173" s="187"/>
      <c r="M173" s="85"/>
      <c r="N173" s="73"/>
      <c r="O173" s="118"/>
      <c r="P173" s="118"/>
      <c r="Q173" s="118"/>
      <c r="R173" s="118"/>
      <c r="S173" s="118"/>
      <c r="T173" s="118"/>
      <c r="U173" s="118"/>
      <c r="V173" s="118"/>
      <c r="W173" s="118"/>
      <c r="X173" s="75"/>
      <c r="Y173" s="73"/>
      <c r="Z173" s="139"/>
      <c r="AA173" s="334" t="s">
        <v>162</v>
      </c>
      <c r="AB173" s="335">
        <f>SUM(AB171:AG171)</f>
        <v>0</v>
      </c>
      <c r="AC173" s="122"/>
      <c r="AD173" s="122"/>
      <c r="AE173" s="122"/>
      <c r="AF173" s="317" t="str">
        <f>IF(AG172=$AH$7,$AH$8,"")</f>
        <v/>
      </c>
      <c r="AG173" s="216" t="str">
        <f>IF(AG172=$AH$7,AB171*AG163,"")</f>
        <v/>
      </c>
      <c r="AH173" s="122"/>
      <c r="AI173" s="122"/>
      <c r="AJ173" s="122"/>
      <c r="AK173" s="122"/>
      <c r="AL173" s="122"/>
      <c r="AM173" s="122"/>
      <c r="AN173" s="122"/>
      <c r="AO173" s="122"/>
      <c r="AP173" s="123"/>
      <c r="AQ173" s="124"/>
      <c r="AR173" s="126"/>
      <c r="AS173" s="126"/>
      <c r="AT173" s="126"/>
      <c r="AU173" s="126"/>
      <c r="AV173" s="126"/>
      <c r="AW173" s="126"/>
      <c r="AX173" s="126"/>
      <c r="AY173" s="126"/>
      <c r="AZ173" s="126"/>
      <c r="BA173" s="126"/>
      <c r="BB173" s="127"/>
      <c r="BC173" s="135"/>
      <c r="BD173" s="130"/>
      <c r="BE173" s="130"/>
      <c r="BF173" s="130"/>
      <c r="BG173" s="130"/>
      <c r="BH173" s="130"/>
      <c r="BI173" s="130"/>
      <c r="BJ173" s="130"/>
      <c r="BK173" s="130"/>
      <c r="BL173" s="130"/>
      <c r="BM173" s="130"/>
      <c r="BN173" s="130"/>
      <c r="BO173" s="137"/>
      <c r="BP173" s="133"/>
      <c r="BQ173" s="133"/>
      <c r="BR173" s="133"/>
      <c r="BS173" s="133"/>
      <c r="BT173" s="133"/>
      <c r="BU173" s="133"/>
      <c r="BV173" s="133"/>
      <c r="BW173" s="133"/>
      <c r="BX173" s="133"/>
      <c r="BY173" s="134"/>
      <c r="BZ173" s="119"/>
      <c r="CA173" s="119"/>
      <c r="CB173" s="119"/>
    </row>
    <row r="174" spans="2:80" ht="26.25" thickTop="1" x14ac:dyDescent="0.35">
      <c r="D174" s="187"/>
      <c r="E174" s="187" t="str">
        <f>+B176</f>
        <v>PARTNER 10</v>
      </c>
      <c r="F174" s="187"/>
      <c r="G174" s="187"/>
      <c r="H174" s="187"/>
      <c r="I174" s="187"/>
      <c r="J174" s="187"/>
      <c r="K174" s="187"/>
      <c r="L174" s="187"/>
      <c r="M174" s="85"/>
      <c r="N174" s="73"/>
      <c r="O174" s="311" t="s">
        <v>225</v>
      </c>
      <c r="P174" s="311">
        <f>$AB$13</f>
        <v>0</v>
      </c>
      <c r="Q174" s="118"/>
      <c r="R174" s="118"/>
      <c r="S174" s="118"/>
      <c r="T174" s="118"/>
      <c r="U174" s="118"/>
      <c r="V174" s="118"/>
      <c r="W174" s="118"/>
      <c r="X174" s="75"/>
      <c r="Y174" s="73"/>
      <c r="Z174" s="139"/>
      <c r="AA174" s="122"/>
      <c r="AB174" s="309" t="str">
        <f>+B176</f>
        <v>PARTNER 10</v>
      </c>
      <c r="AC174" s="122"/>
      <c r="AD174" s="122"/>
      <c r="AE174" s="122"/>
      <c r="AF174" s="318" t="str">
        <f>IF(AG172=$AH$7,$AH$9,"")</f>
        <v/>
      </c>
      <c r="AG174" s="216" t="str">
        <f>IFERROR(ROUNDUP(IF(AG172=$AH$7,(AG171-AB171*AG163),""),2),"")</f>
        <v/>
      </c>
      <c r="AH174" s="122"/>
      <c r="AI174" s="122"/>
      <c r="AJ174" s="122"/>
      <c r="AK174" s="122"/>
      <c r="AL174" s="122"/>
      <c r="AM174" s="122"/>
      <c r="AN174" s="122"/>
      <c r="AO174" s="122"/>
      <c r="AP174" s="123"/>
      <c r="AQ174" s="124"/>
      <c r="AR174" s="126"/>
      <c r="AS174" s="308" t="str">
        <f>+B176</f>
        <v>PARTNER 10</v>
      </c>
      <c r="AT174" s="126"/>
      <c r="AU174" s="126"/>
      <c r="AV174" s="126"/>
      <c r="AW174" s="126"/>
      <c r="AX174" s="126"/>
      <c r="AY174" s="126"/>
      <c r="AZ174" s="126"/>
      <c r="BA174" s="126"/>
      <c r="BB174" s="127"/>
      <c r="BC174" s="135"/>
      <c r="BD174" s="130"/>
      <c r="BE174" s="307">
        <f>$AB$13</f>
        <v>0</v>
      </c>
      <c r="BF174" s="130"/>
      <c r="BG174" s="130"/>
      <c r="BH174" s="130"/>
      <c r="BI174" s="130"/>
      <c r="BJ174" s="130"/>
      <c r="BK174" s="130"/>
      <c r="BL174" s="130"/>
      <c r="BM174" s="130"/>
      <c r="BN174" s="130"/>
      <c r="BO174" s="137"/>
      <c r="BP174" s="133"/>
      <c r="BQ174" s="547" t="str">
        <f>+B176</f>
        <v>PARTNER 10</v>
      </c>
      <c r="BR174" s="133"/>
      <c r="BS174" s="133"/>
      <c r="BT174" s="133"/>
      <c r="BU174" s="133"/>
      <c r="BV174" s="133"/>
      <c r="BW174" s="133"/>
      <c r="BX174" s="133"/>
      <c r="BY174" s="134"/>
      <c r="BZ174" s="119"/>
      <c r="CA174" s="119"/>
      <c r="CB174" s="119"/>
    </row>
    <row r="175" spans="2:80" ht="26.25" thickBot="1" x14ac:dyDescent="0.4">
      <c r="D175" s="187"/>
      <c r="E175" s="187"/>
      <c r="F175" s="187"/>
      <c r="G175" s="187"/>
      <c r="H175" s="187"/>
      <c r="I175" s="187"/>
      <c r="J175" s="313" t="str">
        <f>IF($J$50=$AH$3,'2. IZJAVA'!W54,"")</f>
        <v/>
      </c>
      <c r="K175" s="187"/>
      <c r="L175" s="187"/>
      <c r="M175" s="85"/>
      <c r="N175" s="73"/>
      <c r="O175" s="118"/>
      <c r="P175" s="118"/>
      <c r="Q175" s="118"/>
      <c r="R175" s="118"/>
      <c r="S175" s="118"/>
      <c r="T175" s="118"/>
      <c r="U175" s="118"/>
      <c r="V175" s="118"/>
      <c r="W175" s="118"/>
      <c r="X175" s="75"/>
      <c r="Y175" s="73"/>
      <c r="Z175" s="139"/>
      <c r="AA175" s="122"/>
      <c r="AB175" s="122"/>
      <c r="AC175" s="122"/>
      <c r="AD175" s="122"/>
      <c r="AE175" s="122"/>
      <c r="AF175" s="122"/>
      <c r="AG175" s="325" t="str">
        <f>IFERROR(J175,"")</f>
        <v/>
      </c>
      <c r="AH175" s="122"/>
      <c r="AI175" s="122"/>
      <c r="AJ175" s="122"/>
      <c r="AK175" s="122"/>
      <c r="AL175" s="122"/>
      <c r="AM175" s="122"/>
      <c r="AN175" s="122"/>
      <c r="AO175" s="122"/>
      <c r="AP175" s="123"/>
      <c r="AQ175" s="124"/>
      <c r="AR175" s="126"/>
      <c r="AS175" s="126"/>
      <c r="AT175" s="126"/>
      <c r="AU175" s="126"/>
      <c r="AV175" s="126"/>
      <c r="AW175" s="126"/>
      <c r="AX175" s="126"/>
      <c r="AY175" s="126"/>
      <c r="AZ175" s="126"/>
      <c r="BA175" s="126"/>
      <c r="BB175" s="127"/>
      <c r="BC175" s="135"/>
      <c r="BD175" s="130"/>
      <c r="BE175" s="130"/>
      <c r="BF175" s="130"/>
      <c r="BG175" s="130"/>
      <c r="BH175" s="130"/>
      <c r="BI175" s="130"/>
      <c r="BJ175" s="130"/>
      <c r="BK175" s="130"/>
      <c r="BL175" s="130"/>
      <c r="BM175" s="130"/>
      <c r="BN175" s="130"/>
      <c r="BO175" s="137"/>
      <c r="BP175" s="133"/>
      <c r="BQ175" s="133"/>
      <c r="BR175" s="133"/>
      <c r="BS175" s="133"/>
      <c r="BT175" s="133"/>
      <c r="BU175" s="133"/>
      <c r="BV175" s="133"/>
      <c r="BW175" s="133"/>
      <c r="BX175" s="133"/>
      <c r="BY175" s="134"/>
      <c r="BZ175" s="119"/>
      <c r="CA175" s="119"/>
      <c r="CB175" s="119"/>
    </row>
    <row r="176" spans="2:80" ht="45" x14ac:dyDescent="0.2">
      <c r="B176" s="1103" t="str">
        <f>IF(COUNTIF('2. IZJAVA'!E54,"?*"),'2. IZJAVA'!E54,"PARTNER 10")</f>
        <v>PARTNER 10</v>
      </c>
      <c r="D176" s="55" t="s">
        <v>31</v>
      </c>
      <c r="E176" s="570" t="str">
        <f>$AE$3</f>
        <v>Stroški osebja</v>
      </c>
      <c r="F176" s="570" t="str">
        <f>$AE$4</f>
        <v>Stroški zunanjih izvajalcev</v>
      </c>
      <c r="G176" s="570" t="str">
        <f>$AE$5</f>
        <v>Oprema</v>
      </c>
      <c r="H176" s="570" t="str">
        <f>$AE$6</f>
        <v>Gradnja in nakup nepr.</v>
      </c>
      <c r="I176" s="570" t="str">
        <f>$AE$7</f>
        <v>Nepos. admin. str.</v>
      </c>
      <c r="J176" s="570" t="s">
        <v>389</v>
      </c>
      <c r="K176" s="570" t="str">
        <f>$AE$9</f>
        <v/>
      </c>
      <c r="L176" s="570" t="s">
        <v>113</v>
      </c>
      <c r="M176" s="85"/>
      <c r="N176" s="73"/>
      <c r="O176" s="55" t="s">
        <v>31</v>
      </c>
      <c r="P176" s="570" t="str">
        <f>$AE$3</f>
        <v>Stroški osebja</v>
      </c>
      <c r="Q176" s="570" t="str">
        <f>$AE$4</f>
        <v>Stroški zunanjih izvajalcev</v>
      </c>
      <c r="R176" s="570" t="str">
        <f>$AE$5</f>
        <v>Oprema</v>
      </c>
      <c r="S176" s="570" t="str">
        <f>$AE$6</f>
        <v>Gradnja in nakup nepr.</v>
      </c>
      <c r="T176" s="570" t="str">
        <f>$AE$7</f>
        <v>Nepos. admin. str.</v>
      </c>
      <c r="U176" s="570" t="s">
        <v>389</v>
      </c>
      <c r="V176" s="570" t="str">
        <f>$AE$9</f>
        <v/>
      </c>
      <c r="W176" s="570" t="s">
        <v>113</v>
      </c>
      <c r="X176" s="75"/>
      <c r="Y176" s="73"/>
      <c r="Z176" s="139"/>
      <c r="AA176" s="151" t="s">
        <v>31</v>
      </c>
      <c r="AB176" s="152" t="str">
        <f>$AE$3</f>
        <v>Stroški osebja</v>
      </c>
      <c r="AC176" s="152" t="str">
        <f>$AE$4</f>
        <v>Stroški zunanjih izvajalcev</v>
      </c>
      <c r="AD176" s="152" t="str">
        <f>$AE$5</f>
        <v>Oprema</v>
      </c>
      <c r="AE176" s="152" t="str">
        <f>$AE$6</f>
        <v>Gradnja in nakup nepr.</v>
      </c>
      <c r="AF176" s="152" t="str">
        <f>$AE$7</f>
        <v>Nepos. admin. str.</v>
      </c>
      <c r="AG176" s="152" t="s">
        <v>389</v>
      </c>
      <c r="AH176" s="152" t="str">
        <f>$AE$9</f>
        <v/>
      </c>
      <c r="AI176" s="152" t="s">
        <v>172</v>
      </c>
      <c r="AJ176" s="152" t="s">
        <v>173</v>
      </c>
      <c r="AK176" s="1053" t="s">
        <v>388</v>
      </c>
      <c r="AL176" s="152" t="s">
        <v>157</v>
      </c>
      <c r="AM176" s="57"/>
      <c r="AN176" s="57"/>
      <c r="AO176" s="57"/>
      <c r="AP176" s="123"/>
      <c r="AQ176" s="124"/>
      <c r="AR176" s="55" t="s">
        <v>31</v>
      </c>
      <c r="AS176" s="570" t="str">
        <f>$AE$3</f>
        <v>Stroški osebja</v>
      </c>
      <c r="AT176" s="570" t="str">
        <f>$AE$4</f>
        <v>Stroški zunanjih izvajalcev</v>
      </c>
      <c r="AU176" s="570" t="str">
        <f>$AE$5</f>
        <v>Oprema</v>
      </c>
      <c r="AV176" s="570" t="str">
        <f>$AE$6</f>
        <v>Gradnja in nakup nepr.</v>
      </c>
      <c r="AW176" s="570" t="str">
        <f>$AE$7</f>
        <v>Nepos. admin. str.</v>
      </c>
      <c r="AX176" s="570" t="s">
        <v>389</v>
      </c>
      <c r="AY176" s="570" t="str">
        <f>$AE$9</f>
        <v/>
      </c>
      <c r="AZ176" s="570" t="s">
        <v>113</v>
      </c>
      <c r="BA176" s="1050" t="s">
        <v>388</v>
      </c>
      <c r="BB176" s="156" t="s">
        <v>157</v>
      </c>
      <c r="BC176" s="135"/>
      <c r="BD176" s="55" t="s">
        <v>31</v>
      </c>
      <c r="BE176" s="570" t="str">
        <f>$AE$3</f>
        <v>Stroški osebja</v>
      </c>
      <c r="BF176" s="570" t="str">
        <f>$AE$4</f>
        <v>Stroški zunanjih izvajalcev</v>
      </c>
      <c r="BG176" s="570" t="str">
        <f>$AE$5</f>
        <v>Oprema</v>
      </c>
      <c r="BH176" s="570" t="str">
        <f>$AE$6</f>
        <v>Gradnja in nakup nepr.</v>
      </c>
      <c r="BI176" s="570" t="str">
        <f>$AE$7</f>
        <v>Nepos. admin. str.</v>
      </c>
      <c r="BJ176" s="570" t="s">
        <v>389</v>
      </c>
      <c r="BK176" s="570" t="str">
        <f>$AE$9</f>
        <v/>
      </c>
      <c r="BL176" s="570" t="s">
        <v>172</v>
      </c>
      <c r="BM176" s="570" t="s">
        <v>173</v>
      </c>
      <c r="BN176" s="189"/>
      <c r="BO176" s="137"/>
      <c r="BP176" s="55" t="s">
        <v>31</v>
      </c>
      <c r="BQ176" s="570" t="str">
        <f>$AE$3</f>
        <v>Stroški osebja</v>
      </c>
      <c r="BR176" s="570" t="str">
        <f>$AE$4</f>
        <v>Stroški zunanjih izvajalcev</v>
      </c>
      <c r="BS176" s="570" t="str">
        <f>$AE$5</f>
        <v>Oprema</v>
      </c>
      <c r="BT176" s="570" t="str">
        <f>$AE$6</f>
        <v>Gradnja in nakup nepr.</v>
      </c>
      <c r="BU176" s="570" t="str">
        <f>$AE$7</f>
        <v>Nepos. admin. str.</v>
      </c>
      <c r="BV176" s="570" t="s">
        <v>389</v>
      </c>
      <c r="BW176" s="570" t="str">
        <f>$AE$9</f>
        <v/>
      </c>
      <c r="BX176" s="570" t="s">
        <v>113</v>
      </c>
      <c r="BY176" s="134"/>
      <c r="BZ176" s="119"/>
      <c r="CA176" s="119"/>
      <c r="CB176" s="119"/>
    </row>
    <row r="177" spans="2:80" ht="15" x14ac:dyDescent="0.2">
      <c r="B177" s="1104"/>
      <c r="D177" s="66" t="s">
        <v>98</v>
      </c>
      <c r="E177" s="114">
        <f>'3. FN PO PARTNERJIH '!D226</f>
        <v>0</v>
      </c>
      <c r="F177" s="114">
        <f>'3. FN PO PARTNERJIH '!E226</f>
        <v>0</v>
      </c>
      <c r="G177" s="114">
        <f>'3. FN PO PARTNERJIH '!F226</f>
        <v>0</v>
      </c>
      <c r="H177" s="114">
        <f>'3. FN PO PARTNERJIH '!G226</f>
        <v>0</v>
      </c>
      <c r="I177" s="114">
        <f>'3. FN PO PARTNERJIH '!H226</f>
        <v>0</v>
      </c>
      <c r="J177" s="114">
        <f>'3. FN PO PARTNERJIH '!I226</f>
        <v>0</v>
      </c>
      <c r="K177" s="114">
        <f>'3. FN PO PARTNERJIH '!J226</f>
        <v>0</v>
      </c>
      <c r="L177" s="62">
        <f>SUM(E177:K177)</f>
        <v>0</v>
      </c>
      <c r="M177" s="85"/>
      <c r="N177" s="73"/>
      <c r="O177" s="66" t="s">
        <v>98</v>
      </c>
      <c r="P177" s="114">
        <f>'8a. Pretekli potrjeni izdatki'!E160</f>
        <v>0</v>
      </c>
      <c r="Q177" s="114">
        <f>'8a. Pretekli potrjeni izdatki'!F160</f>
        <v>0</v>
      </c>
      <c r="R177" s="114">
        <f>'8a. Pretekli potrjeni izdatki'!G160</f>
        <v>0</v>
      </c>
      <c r="S177" s="114">
        <f>'8a. Pretekli potrjeni izdatki'!H160</f>
        <v>0</v>
      </c>
      <c r="T177" s="114">
        <f>'8a. Pretekli potrjeni izdatki'!I160</f>
        <v>0</v>
      </c>
      <c r="U177" s="114">
        <f>'8a. Pretekli potrjeni izdatki'!J160</f>
        <v>0</v>
      </c>
      <c r="V177" s="114">
        <f>'8a. Pretekli potrjeni izdatki'!K160</f>
        <v>0</v>
      </c>
      <c r="W177" s="62">
        <f t="shared" ref="W177:W182" si="324">SUM(P177:V177)</f>
        <v>0</v>
      </c>
      <c r="X177" s="75"/>
      <c r="Y177" s="73"/>
      <c r="Z177" s="139" t="str">
        <f>IF(COUNTIF('2. IZJAVA'!$P$53,"?*"),'2. IZJAVA'!$P$53,"")</f>
        <v/>
      </c>
      <c r="AA177" s="169" t="s">
        <v>98</v>
      </c>
      <c r="AB177" s="170">
        <f>SUMIFS('6. Seznam dokazil'!P:P,'6. Seznam dokazil'!C:C,AB174,'6. Seznam dokazil'!D:D,$AB$55,'6. Seznam dokazil'!E:E,AA177)</f>
        <v>0</v>
      </c>
      <c r="AC177" s="170">
        <f>SUMIFS('6. Seznam dokazil'!P:P,'6. Seznam dokazil'!C:C,'6a. Seznam dokazil '!AB174,'6. Seznam dokazil'!D:D,'6a. Seznam dokazil '!$AC$55,'6. Seznam dokazil'!E:E,'6a. Seznam dokazil '!AA177)</f>
        <v>0</v>
      </c>
      <c r="AD177" s="170">
        <f>SUMIFS('6. Seznam dokazil'!P:P,'6. Seznam dokazil'!C:C,'6a. Seznam dokazil '!AB174,'6. Seznam dokazil'!D:D,'6a. Seznam dokazil '!$AD$55,'6. Seznam dokazil'!E:E,'6a. Seznam dokazil '!AA177)</f>
        <v>0</v>
      </c>
      <c r="AE177" s="170">
        <f>SUMIFS('6. Seznam dokazil'!P:P,'6. Seznam dokazil'!C:C,'6a. Seznam dokazil '!AB174,'6. Seznam dokazil'!D:D,'6a. Seznam dokazil '!$AE$55,'6. Seznam dokazil'!E:E,'6a. Seznam dokazil '!AA177)</f>
        <v>0</v>
      </c>
      <c r="AF177" s="170">
        <f>SUMIFS('6. Seznam dokazil'!P:P,'6. Seznam dokazil'!C:C,'6a. Seznam dokazil '!AB174,'6. Seznam dokazil'!D:D,'6a. Seznam dokazil '!$AF$55,'6. Seznam dokazil'!E:E,'6a. Seznam dokazil '!AA177)</f>
        <v>0</v>
      </c>
      <c r="AG177" s="170">
        <f>IF($J$50=$AH$3,AL177,SUMIFS('6. Seznam dokazil'!P:P,'6. Seznam dokazil'!C:C,'6a. Seznam dokazil '!AB174,'6. Seznam dokazil'!D:D,'6a. Seznam dokazil '!$AG$55,'6. Seznam dokazil'!E:E,'6a. Seznam dokazil '!AA177))</f>
        <v>0</v>
      </c>
      <c r="AH177" s="170">
        <f>SUMIFS('6. Seznam dokazil'!P:P,'6. Seznam dokazil'!C:C,'6a. Seznam dokazil '!AB174,'6. Seznam dokazil'!D:D,'6a. Seznam dokazil '!$AH$55,'6. Seznam dokazil'!E:E,'6a. Seznam dokazil '!AA177)</f>
        <v>0</v>
      </c>
      <c r="AI177" s="171">
        <f t="shared" ref="AI177:AI182" si="325">+AB177+AC177+AD177+AE177+AF177+AG177+AH177</f>
        <v>0</v>
      </c>
      <c r="AJ177" s="171">
        <f t="shared" ref="AJ177:AJ182" si="326">+AG177+AF177+AE177+AD177+AC177+AB177</f>
        <v>0</v>
      </c>
      <c r="AK177" s="1054"/>
      <c r="AL177" s="170">
        <f>IFERROR((J177/J183)*AK183,0)</f>
        <v>0</v>
      </c>
      <c r="AM177" s="65"/>
      <c r="AN177" s="65"/>
      <c r="AO177" s="65"/>
      <c r="AP177" s="123"/>
      <c r="AQ177" s="124"/>
      <c r="AR177" s="66" t="s">
        <v>98</v>
      </c>
      <c r="AS177" s="114">
        <f>SUMIFS('6. Seznam dokazil'!O:O,'6. Seznam dokazil'!C:C,$AS$174,'6. Seznam dokazil'!D:D,$AS$55,'6. Seznam dokazil'!E:E,AR177)</f>
        <v>0</v>
      </c>
      <c r="AT177" s="114">
        <f>SUMIFS('6. Seznam dokazil'!O:O,'6. Seznam dokazil'!C:C,$AS$174,'6. Seznam dokazil'!D:D,$AT$55,'6. Seznam dokazil'!E:E,AR177)</f>
        <v>0</v>
      </c>
      <c r="AU177" s="114">
        <f>SUMIFS('6. Seznam dokazil'!O:O,'6. Seznam dokazil'!C:C,$AS$174,'6. Seznam dokazil'!D:D,$AU$55,'6. Seznam dokazil'!E:E,AR177)</f>
        <v>0</v>
      </c>
      <c r="AV177" s="114">
        <f>SUMIFS('6. Seznam dokazil'!O:O,'6. Seznam dokazil'!C:C,$AS$174,'6. Seznam dokazil'!D:D,$AV$55,'6. Seznam dokazil'!E:E,AR177)</f>
        <v>0</v>
      </c>
      <c r="AW177" s="114">
        <f>SUMIFS('6. Seznam dokazil'!O:O,'6. Seznam dokazil'!C:C,$AS$174,'6. Seznam dokazil'!D:D,$AW$55,'6. Seznam dokazil'!E:E,AR177)</f>
        <v>0</v>
      </c>
      <c r="AX177" s="114">
        <f>IF($J$50=$AH$3,BB177,SUMIFS('6. Seznam dokazil'!O:O,'6. Seznam dokazil'!C:C,$AS$174,'6. Seznam dokazil'!D:D,$AX$55,'6. Seznam dokazil'!E:E,AR177))</f>
        <v>0</v>
      </c>
      <c r="AY177" s="114">
        <f>SUMIFS('6. Seznam dokazil'!O:O,'6. Seznam dokazil'!C:C,$AS$174,'6. Seznam dokazil'!D:D,$AY$55,'6. Seznam dokazil'!E:E,AR177)</f>
        <v>0</v>
      </c>
      <c r="AZ177" s="62">
        <f t="shared" ref="AZ177:AZ182" si="327">SUM(AS177:AY177)</f>
        <v>0</v>
      </c>
      <c r="BA177" s="1051"/>
      <c r="BB177" s="173">
        <f>IFERROR((J177/J183)*BA183,0)</f>
        <v>0</v>
      </c>
      <c r="BC177" s="135"/>
      <c r="BD177" s="66" t="s">
        <v>98</v>
      </c>
      <c r="BE177" s="114">
        <f t="shared" ref="BE177:BK182" si="328">P177+AB177</f>
        <v>0</v>
      </c>
      <c r="BF177" s="114">
        <f t="shared" si="328"/>
        <v>0</v>
      </c>
      <c r="BG177" s="114">
        <f t="shared" si="328"/>
        <v>0</v>
      </c>
      <c r="BH177" s="114">
        <f t="shared" si="328"/>
        <v>0</v>
      </c>
      <c r="BI177" s="114">
        <f t="shared" si="328"/>
        <v>0</v>
      </c>
      <c r="BJ177" s="114">
        <f t="shared" si="328"/>
        <v>0</v>
      </c>
      <c r="BK177" s="114">
        <f t="shared" si="328"/>
        <v>0</v>
      </c>
      <c r="BL177" s="62">
        <f t="shared" ref="BL177:BL182" si="329">+BE177+BF177+BG177+BH177+BI177+BJ177+BK177</f>
        <v>0</v>
      </c>
      <c r="BM177" s="62">
        <f t="shared" ref="BM177:BM182" si="330">+BJ177+BI177+BH177+BG177+BF177+BE177</f>
        <v>0</v>
      </c>
      <c r="BN177" s="80"/>
      <c r="BO177" s="137"/>
      <c r="BP177" s="66" t="s">
        <v>98</v>
      </c>
      <c r="BQ177" s="114">
        <f t="shared" ref="BQ177:BW182" si="331">E177-BE177</f>
        <v>0</v>
      </c>
      <c r="BR177" s="114">
        <f t="shared" si="331"/>
        <v>0</v>
      </c>
      <c r="BS177" s="114">
        <f t="shared" si="331"/>
        <v>0</v>
      </c>
      <c r="BT177" s="114">
        <f t="shared" si="331"/>
        <v>0</v>
      </c>
      <c r="BU177" s="114">
        <f t="shared" si="331"/>
        <v>0</v>
      </c>
      <c r="BV177" s="114">
        <f t="shared" si="331"/>
        <v>0</v>
      </c>
      <c r="BW177" s="114">
        <f t="shared" si="331"/>
        <v>0</v>
      </c>
      <c r="BX177" s="62">
        <f t="shared" ref="BX177:BX182" si="332">SUM(BQ177:BW177)</f>
        <v>0</v>
      </c>
      <c r="BY177" s="134"/>
      <c r="BZ177" s="119"/>
      <c r="CA177" s="119"/>
      <c r="CB177" s="119"/>
    </row>
    <row r="178" spans="2:80" ht="15" x14ac:dyDescent="0.2">
      <c r="B178" s="1104"/>
      <c r="D178" s="66" t="s">
        <v>99</v>
      </c>
      <c r="E178" s="114">
        <f>'3. FN PO PARTNERJIH '!D227</f>
        <v>0</v>
      </c>
      <c r="F178" s="114">
        <f>'3. FN PO PARTNERJIH '!E227</f>
        <v>0</v>
      </c>
      <c r="G178" s="114">
        <f>'3. FN PO PARTNERJIH '!F227</f>
        <v>0</v>
      </c>
      <c r="H178" s="114">
        <f>'3. FN PO PARTNERJIH '!G227</f>
        <v>0</v>
      </c>
      <c r="I178" s="114">
        <f>'3. FN PO PARTNERJIH '!H227</f>
        <v>0</v>
      </c>
      <c r="J178" s="114">
        <f>'3. FN PO PARTNERJIH '!I227</f>
        <v>0</v>
      </c>
      <c r="K178" s="114">
        <f>'3. FN PO PARTNERJIH '!J227</f>
        <v>0</v>
      </c>
      <c r="L178" s="62">
        <f t="shared" ref="L178:L182" si="333">SUM(E178:K178)</f>
        <v>0</v>
      </c>
      <c r="M178" s="85"/>
      <c r="N178" s="73"/>
      <c r="O178" s="66" t="s">
        <v>99</v>
      </c>
      <c r="P178" s="114">
        <f>'8a. Pretekli potrjeni izdatki'!E161</f>
        <v>0</v>
      </c>
      <c r="Q178" s="114">
        <f>'8a. Pretekli potrjeni izdatki'!F161</f>
        <v>0</v>
      </c>
      <c r="R178" s="114">
        <f>'8a. Pretekli potrjeni izdatki'!G161</f>
        <v>0</v>
      </c>
      <c r="S178" s="114">
        <f>'8a. Pretekli potrjeni izdatki'!H161</f>
        <v>0</v>
      </c>
      <c r="T178" s="114">
        <f>'8a. Pretekli potrjeni izdatki'!I161</f>
        <v>0</v>
      </c>
      <c r="U178" s="114">
        <f>'8a. Pretekli potrjeni izdatki'!J161</f>
        <v>0</v>
      </c>
      <c r="V178" s="114">
        <f>'8a. Pretekli potrjeni izdatki'!K161</f>
        <v>0</v>
      </c>
      <c r="W178" s="62">
        <f t="shared" si="324"/>
        <v>0</v>
      </c>
      <c r="X178" s="75"/>
      <c r="Y178" s="73"/>
      <c r="Z178" s="139" t="str">
        <f>IF(COUNTIF('2. IZJAVA'!$P$53,"?*"),'2. IZJAVA'!$P$53,"")</f>
        <v/>
      </c>
      <c r="AA178" s="169" t="s">
        <v>99</v>
      </c>
      <c r="AB178" s="170">
        <f>SUMIFS('6. Seznam dokazil'!P:P,'6. Seznam dokazil'!C:C,AB174,'6. Seznam dokazil'!D:D,$AB$55,'6. Seznam dokazil'!E:E,AA178)</f>
        <v>0</v>
      </c>
      <c r="AC178" s="170">
        <f>SUMIFS('6. Seznam dokazil'!P:P,'6. Seznam dokazil'!C:C,'6a. Seznam dokazil '!AB174,'6. Seznam dokazil'!D:D,'6a. Seznam dokazil '!$AC$55,'6. Seznam dokazil'!E:E,'6a. Seznam dokazil '!AA178)</f>
        <v>0</v>
      </c>
      <c r="AD178" s="170">
        <f>SUMIFS('6. Seznam dokazil'!P:P,'6. Seznam dokazil'!C:C,'6a. Seznam dokazil '!AB174,'6. Seznam dokazil'!D:D,'6a. Seznam dokazil '!$AD$55,'6. Seznam dokazil'!E:E,'6a. Seznam dokazil '!AA178)</f>
        <v>0</v>
      </c>
      <c r="AE178" s="170">
        <f>SUMIFS('6. Seznam dokazil'!P:P,'6. Seznam dokazil'!C:C,'6a. Seznam dokazil '!AB174,'6. Seznam dokazil'!D:D,'6a. Seznam dokazil '!$AE$55,'6. Seznam dokazil'!E:E,'6a. Seznam dokazil '!AA178)</f>
        <v>0</v>
      </c>
      <c r="AF178" s="170">
        <f>SUMIFS('6. Seznam dokazil'!P:P,'6. Seznam dokazil'!C:C,'6a. Seznam dokazil '!AB174,'6. Seznam dokazil'!D:D,'6a. Seznam dokazil '!$AF$55,'6. Seznam dokazil'!E:E,'6a. Seznam dokazil '!AA178)</f>
        <v>0</v>
      </c>
      <c r="AG178" s="170">
        <f>IF($J$50=$AH$3,AL178,SUMIFS('6. Seznam dokazil'!P:P,'6. Seznam dokazil'!C:C,'6a. Seznam dokazil '!AB174,'6. Seznam dokazil'!D:D,'6a. Seznam dokazil '!$AG$55,'6. Seznam dokazil'!E:E,'6a. Seznam dokazil '!AA178))</f>
        <v>0</v>
      </c>
      <c r="AH178" s="170">
        <f>SUMIFS('6. Seznam dokazil'!P:P,'6. Seznam dokazil'!C:C,'6a. Seznam dokazil '!AB174,'6. Seznam dokazil'!D:D,'6a. Seznam dokazil '!$AH$55,'6. Seznam dokazil'!E:E,'6a. Seznam dokazil '!AA178)</f>
        <v>0</v>
      </c>
      <c r="AI178" s="171">
        <f t="shared" si="325"/>
        <v>0</v>
      </c>
      <c r="AJ178" s="171">
        <f t="shared" si="326"/>
        <v>0</v>
      </c>
      <c r="AK178" s="1054"/>
      <c r="AL178" s="170">
        <f>IFERROR((J178/J183)*AK183,0)</f>
        <v>0</v>
      </c>
      <c r="AM178" s="65"/>
      <c r="AN178" s="65"/>
      <c r="AO178" s="65"/>
      <c r="AP178" s="123"/>
      <c r="AQ178" s="124"/>
      <c r="AR178" s="66" t="s">
        <v>99</v>
      </c>
      <c r="AS178" s="114">
        <f>SUMIFS('6. Seznam dokazil'!O:O,'6. Seznam dokazil'!C:C,$AS$174,'6. Seznam dokazil'!D:D,$AS$55,'6. Seznam dokazil'!E:E,AR178)</f>
        <v>0</v>
      </c>
      <c r="AT178" s="114">
        <f>SUMIFS('6. Seznam dokazil'!O:O,'6. Seznam dokazil'!C:C,$AS$174,'6. Seznam dokazil'!D:D,$AT$55,'6. Seznam dokazil'!E:E,AR178)</f>
        <v>0</v>
      </c>
      <c r="AU178" s="114">
        <f>SUMIFS('6. Seznam dokazil'!O:O,'6. Seznam dokazil'!C:C,$AS$174,'6. Seznam dokazil'!D:D,$AU$55,'6. Seznam dokazil'!E:E,AR178)</f>
        <v>0</v>
      </c>
      <c r="AV178" s="114">
        <f>SUMIFS('6. Seznam dokazil'!O:O,'6. Seznam dokazil'!C:C,$AS$174,'6. Seznam dokazil'!D:D,$AV$55,'6. Seznam dokazil'!E:E,AR178)</f>
        <v>0</v>
      </c>
      <c r="AW178" s="114">
        <f>SUMIFS('6. Seznam dokazil'!O:O,'6. Seznam dokazil'!C:C,$AS$174,'6. Seznam dokazil'!D:D,$AW$55,'6. Seznam dokazil'!E:E,AR178)</f>
        <v>0</v>
      </c>
      <c r="AX178" s="114">
        <f>IF($J$50=$AH$3,BB178,SUMIFS('6. Seznam dokazil'!O:O,'6. Seznam dokazil'!C:C,$AS$174,'6. Seznam dokazil'!D:D,$AX$55,'6. Seznam dokazil'!E:E,AR178))</f>
        <v>0</v>
      </c>
      <c r="AY178" s="114">
        <f>SUMIFS('6. Seznam dokazil'!O:O,'6. Seznam dokazil'!C:C,$AS$174,'6. Seznam dokazil'!D:D,$AY$55,'6. Seznam dokazil'!E:E,AR178)</f>
        <v>0</v>
      </c>
      <c r="AZ178" s="62">
        <f t="shared" si="327"/>
        <v>0</v>
      </c>
      <c r="BA178" s="1051"/>
      <c r="BB178" s="173">
        <f>IFERROR((J178/J183)*BA183,0)</f>
        <v>0</v>
      </c>
      <c r="BC178" s="135"/>
      <c r="BD178" s="66" t="s">
        <v>99</v>
      </c>
      <c r="BE178" s="114">
        <f t="shared" si="328"/>
        <v>0</v>
      </c>
      <c r="BF178" s="114">
        <f t="shared" si="328"/>
        <v>0</v>
      </c>
      <c r="BG178" s="114">
        <f t="shared" si="328"/>
        <v>0</v>
      </c>
      <c r="BH178" s="114">
        <f t="shared" si="328"/>
        <v>0</v>
      </c>
      <c r="BI178" s="114">
        <f t="shared" si="328"/>
        <v>0</v>
      </c>
      <c r="BJ178" s="114">
        <f t="shared" si="328"/>
        <v>0</v>
      </c>
      <c r="BK178" s="114">
        <f t="shared" si="328"/>
        <v>0</v>
      </c>
      <c r="BL178" s="62">
        <f t="shared" si="329"/>
        <v>0</v>
      </c>
      <c r="BM178" s="62">
        <f t="shared" si="330"/>
        <v>0</v>
      </c>
      <c r="BN178" s="80"/>
      <c r="BO178" s="137"/>
      <c r="BP178" s="66" t="s">
        <v>99</v>
      </c>
      <c r="BQ178" s="114">
        <f t="shared" si="331"/>
        <v>0</v>
      </c>
      <c r="BR178" s="114">
        <f t="shared" si="331"/>
        <v>0</v>
      </c>
      <c r="BS178" s="114">
        <f t="shared" si="331"/>
        <v>0</v>
      </c>
      <c r="BT178" s="114">
        <f t="shared" si="331"/>
        <v>0</v>
      </c>
      <c r="BU178" s="114">
        <f t="shared" si="331"/>
        <v>0</v>
      </c>
      <c r="BV178" s="114">
        <f t="shared" si="331"/>
        <v>0</v>
      </c>
      <c r="BW178" s="114">
        <f t="shared" si="331"/>
        <v>0</v>
      </c>
      <c r="BX178" s="62">
        <f t="shared" si="332"/>
        <v>0</v>
      </c>
      <c r="BY178" s="134"/>
      <c r="BZ178" s="119"/>
      <c r="CA178" s="119"/>
      <c r="CB178" s="119"/>
    </row>
    <row r="179" spans="2:80" ht="15" x14ac:dyDescent="0.2">
      <c r="B179" s="1104"/>
      <c r="D179" s="66" t="s">
        <v>77</v>
      </c>
      <c r="E179" s="114">
        <f>'3. FN PO PARTNERJIH '!D228</f>
        <v>0</v>
      </c>
      <c r="F179" s="114">
        <f>'3. FN PO PARTNERJIH '!E228</f>
        <v>0</v>
      </c>
      <c r="G179" s="114">
        <f>'3. FN PO PARTNERJIH '!F228</f>
        <v>0</v>
      </c>
      <c r="H179" s="114">
        <f>'3. FN PO PARTNERJIH '!G228</f>
        <v>0</v>
      </c>
      <c r="I179" s="114">
        <f>'3. FN PO PARTNERJIH '!H228</f>
        <v>0</v>
      </c>
      <c r="J179" s="114">
        <f>'3. FN PO PARTNERJIH '!I228</f>
        <v>0</v>
      </c>
      <c r="K179" s="114">
        <f>'3. FN PO PARTNERJIH '!J228</f>
        <v>0</v>
      </c>
      <c r="L179" s="62">
        <f t="shared" si="333"/>
        <v>0</v>
      </c>
      <c r="M179" s="85"/>
      <c r="N179" s="73"/>
      <c r="O179" s="66" t="s">
        <v>77</v>
      </c>
      <c r="P179" s="114">
        <f>'8a. Pretekli potrjeni izdatki'!E162</f>
        <v>0</v>
      </c>
      <c r="Q179" s="114">
        <f>'8a. Pretekli potrjeni izdatki'!F162</f>
        <v>0</v>
      </c>
      <c r="R179" s="114">
        <f>'8a. Pretekli potrjeni izdatki'!G162</f>
        <v>0</v>
      </c>
      <c r="S179" s="114">
        <f>'8a. Pretekli potrjeni izdatki'!H162</f>
        <v>0</v>
      </c>
      <c r="T179" s="114">
        <f>'8a. Pretekli potrjeni izdatki'!I162</f>
        <v>0</v>
      </c>
      <c r="U179" s="114">
        <f>'8a. Pretekli potrjeni izdatki'!J162</f>
        <v>0</v>
      </c>
      <c r="V179" s="114">
        <f>'8a. Pretekli potrjeni izdatki'!K162</f>
        <v>0</v>
      </c>
      <c r="W179" s="62">
        <f t="shared" si="324"/>
        <v>0</v>
      </c>
      <c r="X179" s="118"/>
      <c r="Y179" s="73"/>
      <c r="Z179" s="139" t="str">
        <f>IF(COUNTIF('2. IZJAVA'!$P$53,"?*"),'2. IZJAVA'!$P$53,"")</f>
        <v/>
      </c>
      <c r="AA179" s="169" t="s">
        <v>77</v>
      </c>
      <c r="AB179" s="170">
        <f>SUMIFS('6. Seznam dokazil'!P:P,'6. Seznam dokazil'!C:C,AB174,'6. Seznam dokazil'!D:D,$AB$55,'6. Seznam dokazil'!E:E,AA179)</f>
        <v>0</v>
      </c>
      <c r="AC179" s="170">
        <f>SUMIFS('6. Seznam dokazil'!P:P,'6. Seznam dokazil'!C:C,'6a. Seznam dokazil '!AB174,'6. Seznam dokazil'!D:D,'6a. Seznam dokazil '!$AC$55,'6. Seznam dokazil'!E:E,'6a. Seznam dokazil '!AA179)</f>
        <v>0</v>
      </c>
      <c r="AD179" s="170">
        <f>SUMIFS('6. Seznam dokazil'!P:P,'6. Seznam dokazil'!C:C,'6a. Seznam dokazil '!AB174,'6. Seznam dokazil'!D:D,'6a. Seznam dokazil '!$AD$55,'6. Seznam dokazil'!E:E,'6a. Seznam dokazil '!AA179)</f>
        <v>0</v>
      </c>
      <c r="AE179" s="170">
        <f>SUMIFS('6. Seznam dokazil'!P:P,'6. Seznam dokazil'!C:C,'6a. Seznam dokazil '!AB174,'6. Seznam dokazil'!D:D,'6a. Seznam dokazil '!$AE$55,'6. Seznam dokazil'!E:E,'6a. Seznam dokazil '!AA179)</f>
        <v>0</v>
      </c>
      <c r="AF179" s="170">
        <f>SUMIFS('6. Seznam dokazil'!P:P,'6. Seznam dokazil'!C:C,'6a. Seznam dokazil '!AB174,'6. Seznam dokazil'!D:D,'6a. Seznam dokazil '!$AF$55,'6. Seznam dokazil'!E:E,'6a. Seznam dokazil '!AA179)</f>
        <v>0</v>
      </c>
      <c r="AG179" s="170">
        <f>IF($J$50=$AH$3,AL179,SUMIFS('6. Seznam dokazil'!P:P,'6. Seznam dokazil'!C:C,'6a. Seznam dokazil '!AB174,'6. Seznam dokazil'!D:D,'6a. Seznam dokazil '!$AG$55,'6. Seznam dokazil'!E:E,'6a. Seznam dokazil '!AA179))</f>
        <v>0</v>
      </c>
      <c r="AH179" s="170">
        <f>SUMIFS('6. Seznam dokazil'!P:P,'6. Seznam dokazil'!C:C,'6a. Seznam dokazil '!AB174,'6. Seznam dokazil'!D:D,'6a. Seznam dokazil '!$AH$55,'6. Seznam dokazil'!E:E,'6a. Seznam dokazil '!AA179)</f>
        <v>0</v>
      </c>
      <c r="AI179" s="171">
        <f t="shared" si="325"/>
        <v>0</v>
      </c>
      <c r="AJ179" s="171">
        <f t="shared" si="326"/>
        <v>0</v>
      </c>
      <c r="AK179" s="1054"/>
      <c r="AL179" s="170">
        <f>IFERROR((J179/J183)*AK183,0)</f>
        <v>0</v>
      </c>
      <c r="AM179" s="65"/>
      <c r="AN179" s="65"/>
      <c r="AO179" s="65"/>
      <c r="AP179" s="123"/>
      <c r="AQ179" s="124"/>
      <c r="AR179" s="66" t="s">
        <v>77</v>
      </c>
      <c r="AS179" s="114">
        <f>SUMIFS('6. Seznam dokazil'!O:O,'6. Seznam dokazil'!C:C,$AS$174,'6. Seznam dokazil'!D:D,$AS$55,'6. Seznam dokazil'!E:E,AR179)</f>
        <v>0</v>
      </c>
      <c r="AT179" s="114">
        <f>SUMIFS('6. Seznam dokazil'!O:O,'6. Seznam dokazil'!C:C,$AS$174,'6. Seznam dokazil'!D:D,$AT$55,'6. Seznam dokazil'!E:E,AR179)</f>
        <v>0</v>
      </c>
      <c r="AU179" s="114">
        <f>SUMIFS('6. Seznam dokazil'!O:O,'6. Seznam dokazil'!C:C,$AS$174,'6. Seznam dokazil'!D:D,$AU$55,'6. Seznam dokazil'!E:E,AR179)</f>
        <v>0</v>
      </c>
      <c r="AV179" s="114">
        <f>SUMIFS('6. Seznam dokazil'!O:O,'6. Seznam dokazil'!C:C,$AS$174,'6. Seznam dokazil'!D:D,$AV$55,'6. Seznam dokazil'!E:E,AR179)</f>
        <v>0</v>
      </c>
      <c r="AW179" s="114">
        <f>SUMIFS('6. Seznam dokazil'!O:O,'6. Seznam dokazil'!C:C,$AS$174,'6. Seznam dokazil'!D:D,$AW$55,'6. Seznam dokazil'!E:E,AR179)</f>
        <v>0</v>
      </c>
      <c r="AX179" s="114">
        <f>IF($J$50=$AH$3,BB179,SUMIFS('6. Seznam dokazil'!O:O,'6. Seznam dokazil'!C:C,$AS$174,'6. Seznam dokazil'!D:D,$AX$55,'6. Seznam dokazil'!E:E,AR179))</f>
        <v>0</v>
      </c>
      <c r="AY179" s="114">
        <f>SUMIFS('6. Seznam dokazil'!O:O,'6. Seznam dokazil'!C:C,$AS$174,'6. Seznam dokazil'!D:D,$AY$55,'6. Seznam dokazil'!E:E,AR179)</f>
        <v>0</v>
      </c>
      <c r="AZ179" s="62">
        <f t="shared" si="327"/>
        <v>0</v>
      </c>
      <c r="BA179" s="1051"/>
      <c r="BB179" s="173">
        <f>IFERROR((J179/J183)*BA183,0)</f>
        <v>0</v>
      </c>
      <c r="BC179" s="135"/>
      <c r="BD179" s="66" t="s">
        <v>77</v>
      </c>
      <c r="BE179" s="114">
        <f t="shared" si="328"/>
        <v>0</v>
      </c>
      <c r="BF179" s="114">
        <f t="shared" si="328"/>
        <v>0</v>
      </c>
      <c r="BG179" s="114">
        <f t="shared" si="328"/>
        <v>0</v>
      </c>
      <c r="BH179" s="114">
        <f t="shared" si="328"/>
        <v>0</v>
      </c>
      <c r="BI179" s="114">
        <f t="shared" si="328"/>
        <v>0</v>
      </c>
      <c r="BJ179" s="114">
        <f t="shared" si="328"/>
        <v>0</v>
      </c>
      <c r="BK179" s="114">
        <f t="shared" si="328"/>
        <v>0</v>
      </c>
      <c r="BL179" s="62">
        <f t="shared" si="329"/>
        <v>0</v>
      </c>
      <c r="BM179" s="62">
        <f t="shared" si="330"/>
        <v>0</v>
      </c>
      <c r="BN179" s="80"/>
      <c r="BO179" s="137"/>
      <c r="BP179" s="66" t="s">
        <v>77</v>
      </c>
      <c r="BQ179" s="114">
        <f t="shared" si="331"/>
        <v>0</v>
      </c>
      <c r="BR179" s="114">
        <f t="shared" si="331"/>
        <v>0</v>
      </c>
      <c r="BS179" s="114">
        <f t="shared" si="331"/>
        <v>0</v>
      </c>
      <c r="BT179" s="114">
        <f t="shared" si="331"/>
        <v>0</v>
      </c>
      <c r="BU179" s="114">
        <f t="shared" si="331"/>
        <v>0</v>
      </c>
      <c r="BV179" s="114">
        <f t="shared" si="331"/>
        <v>0</v>
      </c>
      <c r="BW179" s="114">
        <f t="shared" si="331"/>
        <v>0</v>
      </c>
      <c r="BX179" s="62">
        <f t="shared" si="332"/>
        <v>0</v>
      </c>
      <c r="BY179" s="134"/>
      <c r="BZ179" s="119"/>
      <c r="CA179" s="119"/>
      <c r="CB179" s="119"/>
    </row>
    <row r="180" spans="2:80" ht="15" x14ac:dyDescent="0.2">
      <c r="B180" s="1104"/>
      <c r="D180" s="66" t="s">
        <v>78</v>
      </c>
      <c r="E180" s="114">
        <f>'3. FN PO PARTNERJIH '!D229</f>
        <v>0</v>
      </c>
      <c r="F180" s="114">
        <f>'3. FN PO PARTNERJIH '!E229</f>
        <v>0</v>
      </c>
      <c r="G180" s="114">
        <f>'3. FN PO PARTNERJIH '!F229</f>
        <v>0</v>
      </c>
      <c r="H180" s="114">
        <f>'3. FN PO PARTNERJIH '!G229</f>
        <v>0</v>
      </c>
      <c r="I180" s="114">
        <f>'3. FN PO PARTNERJIH '!H229</f>
        <v>0</v>
      </c>
      <c r="J180" s="114">
        <f>'3. FN PO PARTNERJIH '!I229</f>
        <v>0</v>
      </c>
      <c r="K180" s="114">
        <f>'3. FN PO PARTNERJIH '!J229</f>
        <v>0</v>
      </c>
      <c r="L180" s="62">
        <f t="shared" si="333"/>
        <v>0</v>
      </c>
      <c r="M180" s="85"/>
      <c r="N180" s="73"/>
      <c r="O180" s="66" t="s">
        <v>78</v>
      </c>
      <c r="P180" s="114">
        <f>'8a. Pretekli potrjeni izdatki'!E163</f>
        <v>0</v>
      </c>
      <c r="Q180" s="114">
        <f>'8a. Pretekli potrjeni izdatki'!F163</f>
        <v>0</v>
      </c>
      <c r="R180" s="114">
        <f>'8a. Pretekli potrjeni izdatki'!G163</f>
        <v>0</v>
      </c>
      <c r="S180" s="114">
        <f>'8a. Pretekli potrjeni izdatki'!H163</f>
        <v>0</v>
      </c>
      <c r="T180" s="114">
        <f>'8a. Pretekli potrjeni izdatki'!I163</f>
        <v>0</v>
      </c>
      <c r="U180" s="114">
        <f>'8a. Pretekli potrjeni izdatki'!J163</f>
        <v>0</v>
      </c>
      <c r="V180" s="114">
        <f>'8a. Pretekli potrjeni izdatki'!K163</f>
        <v>0</v>
      </c>
      <c r="W180" s="62">
        <f t="shared" si="324"/>
        <v>0</v>
      </c>
      <c r="X180" s="118"/>
      <c r="Y180" s="73"/>
      <c r="Z180" s="139" t="str">
        <f>IF(COUNTIF('2. IZJAVA'!$P$53,"?*"),'2. IZJAVA'!$P$53,"")</f>
        <v/>
      </c>
      <c r="AA180" s="169" t="s">
        <v>78</v>
      </c>
      <c r="AB180" s="170">
        <f>SUMIFS('6. Seznam dokazil'!P:P,'6. Seznam dokazil'!C:C,AB174,'6. Seznam dokazil'!D:D,$AB$55,'6. Seznam dokazil'!E:E,AA180)</f>
        <v>0</v>
      </c>
      <c r="AC180" s="170">
        <f>SUMIFS('6. Seznam dokazil'!P:P,'6. Seznam dokazil'!C:C,'6a. Seznam dokazil '!AB174,'6. Seznam dokazil'!D:D,'6a. Seznam dokazil '!$AC$55,'6. Seznam dokazil'!E:E,'6a. Seznam dokazil '!AA180)</f>
        <v>0</v>
      </c>
      <c r="AD180" s="170">
        <f>SUMIFS('6. Seznam dokazil'!P:P,'6. Seznam dokazil'!C:C,'6a. Seznam dokazil '!AB174,'6. Seznam dokazil'!D:D,'6a. Seznam dokazil '!$AD$55,'6. Seznam dokazil'!E:E,'6a. Seznam dokazil '!AA180)</f>
        <v>0</v>
      </c>
      <c r="AE180" s="170">
        <f>SUMIFS('6. Seznam dokazil'!P:P,'6. Seznam dokazil'!C:C,'6a. Seznam dokazil '!AB174,'6. Seznam dokazil'!D:D,'6a. Seznam dokazil '!$AE$55,'6. Seznam dokazil'!E:E,'6a. Seznam dokazil '!AA180)</f>
        <v>0</v>
      </c>
      <c r="AF180" s="170">
        <f>SUMIFS('6. Seznam dokazil'!P:P,'6. Seznam dokazil'!C:C,'6a. Seznam dokazil '!AB174,'6. Seznam dokazil'!D:D,'6a. Seznam dokazil '!$AF$55,'6. Seznam dokazil'!E:E,'6a. Seznam dokazil '!AA180)</f>
        <v>0</v>
      </c>
      <c r="AG180" s="170">
        <f>IF($J$50=$AH$3,AL180,SUMIFS('6. Seznam dokazil'!P:P,'6. Seznam dokazil'!C:C,'6a. Seznam dokazil '!AB174,'6. Seznam dokazil'!D:D,'6a. Seznam dokazil '!$AG$55,'6. Seznam dokazil'!E:E,'6a. Seznam dokazil '!AA180))</f>
        <v>0</v>
      </c>
      <c r="AH180" s="170">
        <f>SUMIFS('6. Seznam dokazil'!P:P,'6. Seznam dokazil'!C:C,'6a. Seznam dokazil '!AB174,'6. Seznam dokazil'!D:D,'6a. Seznam dokazil '!$AH$55,'6. Seznam dokazil'!E:E,'6a. Seznam dokazil '!AA180)</f>
        <v>0</v>
      </c>
      <c r="AI180" s="171">
        <f t="shared" si="325"/>
        <v>0</v>
      </c>
      <c r="AJ180" s="171">
        <f t="shared" si="326"/>
        <v>0</v>
      </c>
      <c r="AK180" s="1054"/>
      <c r="AL180" s="170">
        <f>IFERROR((J180/J183)*AK183,0)</f>
        <v>0</v>
      </c>
      <c r="AM180" s="65"/>
      <c r="AN180" s="65"/>
      <c r="AO180" s="65"/>
      <c r="AP180" s="123"/>
      <c r="AQ180" s="124"/>
      <c r="AR180" s="66" t="s">
        <v>78</v>
      </c>
      <c r="AS180" s="114">
        <f>SUMIFS('6. Seznam dokazil'!O:O,'6. Seznam dokazil'!C:C,$AS$174,'6. Seznam dokazil'!D:D,$AS$55,'6. Seznam dokazil'!E:E,AR180)</f>
        <v>0</v>
      </c>
      <c r="AT180" s="114">
        <f>SUMIFS('6. Seznam dokazil'!O:O,'6. Seznam dokazil'!C:C,$AS$174,'6. Seznam dokazil'!D:D,$AT$55,'6. Seznam dokazil'!E:E,AR180)</f>
        <v>0</v>
      </c>
      <c r="AU180" s="114">
        <f>SUMIFS('6. Seznam dokazil'!O:O,'6. Seznam dokazil'!C:C,$AS$174,'6. Seznam dokazil'!D:D,$AU$55,'6. Seznam dokazil'!E:E,AR180)</f>
        <v>0</v>
      </c>
      <c r="AV180" s="114">
        <f>SUMIFS('6. Seznam dokazil'!O:O,'6. Seznam dokazil'!C:C,$AS$174,'6. Seznam dokazil'!D:D,$AV$55,'6. Seznam dokazil'!E:E,AR180)</f>
        <v>0</v>
      </c>
      <c r="AW180" s="114">
        <f>SUMIFS('6. Seznam dokazil'!O:O,'6. Seznam dokazil'!C:C,$AS$174,'6. Seznam dokazil'!D:D,$AW$55,'6. Seznam dokazil'!E:E,AR180)</f>
        <v>0</v>
      </c>
      <c r="AX180" s="114">
        <f>IF($J$50=$AH$3,BB180,SUMIFS('6. Seznam dokazil'!O:O,'6. Seznam dokazil'!C:C,$AS$174,'6. Seznam dokazil'!D:D,$AX$55,'6. Seznam dokazil'!E:E,AR180))</f>
        <v>0</v>
      </c>
      <c r="AY180" s="114">
        <f>SUMIFS('6. Seznam dokazil'!O:O,'6. Seznam dokazil'!C:C,$AS$174,'6. Seznam dokazil'!D:D,$AY$55,'6. Seznam dokazil'!E:E,AR180)</f>
        <v>0</v>
      </c>
      <c r="AZ180" s="62">
        <f t="shared" si="327"/>
        <v>0</v>
      </c>
      <c r="BA180" s="1051"/>
      <c r="BB180" s="173">
        <f>IFERROR((J180/J183)*BA183,0)</f>
        <v>0</v>
      </c>
      <c r="BC180" s="135"/>
      <c r="BD180" s="66" t="s">
        <v>78</v>
      </c>
      <c r="BE180" s="114">
        <f t="shared" si="328"/>
        <v>0</v>
      </c>
      <c r="BF180" s="114">
        <f t="shared" si="328"/>
        <v>0</v>
      </c>
      <c r="BG180" s="114">
        <f t="shared" si="328"/>
        <v>0</v>
      </c>
      <c r="BH180" s="114">
        <f t="shared" si="328"/>
        <v>0</v>
      </c>
      <c r="BI180" s="114">
        <f t="shared" si="328"/>
        <v>0</v>
      </c>
      <c r="BJ180" s="114">
        <f t="shared" si="328"/>
        <v>0</v>
      </c>
      <c r="BK180" s="114">
        <f t="shared" si="328"/>
        <v>0</v>
      </c>
      <c r="BL180" s="62">
        <f t="shared" si="329"/>
        <v>0</v>
      </c>
      <c r="BM180" s="62">
        <f t="shared" si="330"/>
        <v>0</v>
      </c>
      <c r="BN180" s="80"/>
      <c r="BO180" s="137"/>
      <c r="BP180" s="66" t="s">
        <v>78</v>
      </c>
      <c r="BQ180" s="114">
        <f t="shared" si="331"/>
        <v>0</v>
      </c>
      <c r="BR180" s="114">
        <f t="shared" si="331"/>
        <v>0</v>
      </c>
      <c r="BS180" s="114">
        <f t="shared" si="331"/>
        <v>0</v>
      </c>
      <c r="BT180" s="114">
        <f t="shared" si="331"/>
        <v>0</v>
      </c>
      <c r="BU180" s="114">
        <f t="shared" si="331"/>
        <v>0</v>
      </c>
      <c r="BV180" s="114">
        <f t="shared" si="331"/>
        <v>0</v>
      </c>
      <c r="BW180" s="114">
        <f t="shared" si="331"/>
        <v>0</v>
      </c>
      <c r="BX180" s="62">
        <f t="shared" si="332"/>
        <v>0</v>
      </c>
      <c r="BY180" s="134"/>
      <c r="BZ180" s="119"/>
      <c r="CA180" s="119"/>
      <c r="CB180" s="119"/>
    </row>
    <row r="181" spans="2:80" ht="15" x14ac:dyDescent="0.2">
      <c r="B181" s="1104"/>
      <c r="D181" s="66" t="s">
        <v>79</v>
      </c>
      <c r="E181" s="114">
        <f>'3. FN PO PARTNERJIH '!D230</f>
        <v>0</v>
      </c>
      <c r="F181" s="114">
        <f>'3. FN PO PARTNERJIH '!E230</f>
        <v>0</v>
      </c>
      <c r="G181" s="114">
        <f>'3. FN PO PARTNERJIH '!F230</f>
        <v>0</v>
      </c>
      <c r="H181" s="114">
        <f>'3. FN PO PARTNERJIH '!G230</f>
        <v>0</v>
      </c>
      <c r="I181" s="114">
        <f>'3. FN PO PARTNERJIH '!H230</f>
        <v>0</v>
      </c>
      <c r="J181" s="114">
        <f>'3. FN PO PARTNERJIH '!I230</f>
        <v>0</v>
      </c>
      <c r="K181" s="114">
        <f>'3. FN PO PARTNERJIH '!J230</f>
        <v>0</v>
      </c>
      <c r="L181" s="62">
        <f t="shared" si="333"/>
        <v>0</v>
      </c>
      <c r="M181" s="85"/>
      <c r="N181" s="73"/>
      <c r="O181" s="66" t="s">
        <v>79</v>
      </c>
      <c r="P181" s="114">
        <f>'8a. Pretekli potrjeni izdatki'!E164</f>
        <v>0</v>
      </c>
      <c r="Q181" s="114">
        <f>'8a. Pretekli potrjeni izdatki'!F164</f>
        <v>0</v>
      </c>
      <c r="R181" s="114">
        <f>'8a. Pretekli potrjeni izdatki'!G164</f>
        <v>0</v>
      </c>
      <c r="S181" s="114">
        <f>'8a. Pretekli potrjeni izdatki'!H164</f>
        <v>0</v>
      </c>
      <c r="T181" s="114">
        <f>'8a. Pretekli potrjeni izdatki'!I164</f>
        <v>0</v>
      </c>
      <c r="U181" s="114">
        <f>'8a. Pretekli potrjeni izdatki'!J164</f>
        <v>0</v>
      </c>
      <c r="V181" s="114">
        <f>'8a. Pretekli potrjeni izdatki'!K164</f>
        <v>0</v>
      </c>
      <c r="W181" s="62">
        <f t="shared" si="324"/>
        <v>0</v>
      </c>
      <c r="X181" s="118"/>
      <c r="Y181" s="73"/>
      <c r="Z181" s="139" t="str">
        <f>IF(COUNTIF('2. IZJAVA'!$P$53,"?*"),'2. IZJAVA'!$P$53,"")</f>
        <v/>
      </c>
      <c r="AA181" s="169" t="s">
        <v>79</v>
      </c>
      <c r="AB181" s="170">
        <f>SUMIFS('6. Seznam dokazil'!P:P,'6. Seznam dokazil'!C:C,AB174,'6. Seznam dokazil'!D:D,$AB$55,'6. Seznam dokazil'!E:E,AA181)</f>
        <v>0</v>
      </c>
      <c r="AC181" s="170">
        <f>SUMIFS('6. Seznam dokazil'!P:P,'6. Seznam dokazil'!C:C,'6a. Seznam dokazil '!AB174,'6. Seznam dokazil'!D:D,'6a. Seznam dokazil '!$AC$55,'6. Seznam dokazil'!E:E,'6a. Seznam dokazil '!AA181)</f>
        <v>0</v>
      </c>
      <c r="AD181" s="170">
        <f>SUMIFS('6. Seznam dokazil'!P:P,'6. Seznam dokazil'!C:C,'6a. Seznam dokazil '!AB174,'6. Seznam dokazil'!D:D,'6a. Seznam dokazil '!$AD$55,'6. Seznam dokazil'!E:E,'6a. Seznam dokazil '!AA181)</f>
        <v>0</v>
      </c>
      <c r="AE181" s="170">
        <f>SUMIFS('6. Seznam dokazil'!P:P,'6. Seznam dokazil'!C:C,'6a. Seznam dokazil '!AB174,'6. Seznam dokazil'!D:D,'6a. Seznam dokazil '!$AE$55,'6. Seznam dokazil'!E:E,'6a. Seznam dokazil '!AA181)</f>
        <v>0</v>
      </c>
      <c r="AF181" s="170">
        <f>SUMIFS('6. Seznam dokazil'!P:P,'6. Seznam dokazil'!C:C,'6a. Seznam dokazil '!AB174,'6. Seznam dokazil'!D:D,'6a. Seznam dokazil '!$AF$55,'6. Seznam dokazil'!E:E,'6a. Seznam dokazil '!AA181)</f>
        <v>0</v>
      </c>
      <c r="AG181" s="170">
        <f>IF($J$50=$AH$3,AL181,SUMIFS('6. Seznam dokazil'!P:P,'6. Seznam dokazil'!C:C,'6a. Seznam dokazil '!AB174,'6. Seznam dokazil'!D:D,'6a. Seznam dokazil '!$AG$55,'6. Seznam dokazil'!E:E,'6a. Seznam dokazil '!AA181))</f>
        <v>0</v>
      </c>
      <c r="AH181" s="170">
        <f>SUMIFS('6. Seznam dokazil'!P:P,'6. Seznam dokazil'!C:C,'6a. Seznam dokazil '!AB174,'6. Seznam dokazil'!D:D,'6a. Seznam dokazil '!$AH$55,'6. Seznam dokazil'!E:E,'6a. Seznam dokazil '!AA181)</f>
        <v>0</v>
      </c>
      <c r="AI181" s="171">
        <f t="shared" si="325"/>
        <v>0</v>
      </c>
      <c r="AJ181" s="171">
        <f t="shared" si="326"/>
        <v>0</v>
      </c>
      <c r="AK181" s="1054"/>
      <c r="AL181" s="170">
        <f>IFERROR((J181/J183)*AK183,0)</f>
        <v>0</v>
      </c>
      <c r="AM181" s="65"/>
      <c r="AN181" s="65"/>
      <c r="AO181" s="65"/>
      <c r="AP181" s="123"/>
      <c r="AQ181" s="124"/>
      <c r="AR181" s="66" t="s">
        <v>79</v>
      </c>
      <c r="AS181" s="114">
        <f>SUMIFS('6. Seznam dokazil'!O:O,'6. Seznam dokazil'!C:C,$AS$174,'6. Seznam dokazil'!D:D,$AS$55,'6. Seznam dokazil'!E:E,AR181)</f>
        <v>0</v>
      </c>
      <c r="AT181" s="114">
        <f>SUMIFS('6. Seznam dokazil'!O:O,'6. Seznam dokazil'!C:C,$AS$174,'6. Seznam dokazil'!D:D,$AT$55,'6. Seznam dokazil'!E:E,AR181)</f>
        <v>0</v>
      </c>
      <c r="AU181" s="114">
        <f>SUMIFS('6. Seznam dokazil'!O:O,'6. Seznam dokazil'!C:C,$AS$174,'6. Seznam dokazil'!D:D,$AU$55,'6. Seznam dokazil'!E:E,AR181)</f>
        <v>0</v>
      </c>
      <c r="AV181" s="114">
        <f>SUMIFS('6. Seznam dokazil'!O:O,'6. Seznam dokazil'!C:C,$AS$174,'6. Seznam dokazil'!D:D,$AV$55,'6. Seznam dokazil'!E:E,AR181)</f>
        <v>0</v>
      </c>
      <c r="AW181" s="114">
        <f>SUMIFS('6. Seznam dokazil'!O:O,'6. Seznam dokazil'!C:C,$AS$174,'6. Seznam dokazil'!D:D,$AW$55,'6. Seznam dokazil'!E:E,AR181)</f>
        <v>0</v>
      </c>
      <c r="AX181" s="114">
        <f>IF($J$50=$AH$3,BB181,SUMIFS('6. Seznam dokazil'!O:O,'6. Seznam dokazil'!C:C,$AS$174,'6. Seznam dokazil'!D:D,$AX$55,'6. Seznam dokazil'!E:E,AR181))</f>
        <v>0</v>
      </c>
      <c r="AY181" s="114">
        <f>SUMIFS('6. Seznam dokazil'!O:O,'6. Seznam dokazil'!C:C,$AS$174,'6. Seznam dokazil'!D:D,$AY$55,'6. Seznam dokazil'!E:E,AR181)</f>
        <v>0</v>
      </c>
      <c r="AZ181" s="62">
        <f t="shared" si="327"/>
        <v>0</v>
      </c>
      <c r="BA181" s="1051"/>
      <c r="BB181" s="173">
        <f>IFERROR((J181/J183)*BA183,0)</f>
        <v>0</v>
      </c>
      <c r="BC181" s="135"/>
      <c r="BD181" s="66" t="s">
        <v>79</v>
      </c>
      <c r="BE181" s="114">
        <f t="shared" si="328"/>
        <v>0</v>
      </c>
      <c r="BF181" s="114">
        <f t="shared" si="328"/>
        <v>0</v>
      </c>
      <c r="BG181" s="114">
        <f t="shared" si="328"/>
        <v>0</v>
      </c>
      <c r="BH181" s="114">
        <f t="shared" si="328"/>
        <v>0</v>
      </c>
      <c r="BI181" s="114">
        <f t="shared" si="328"/>
        <v>0</v>
      </c>
      <c r="BJ181" s="114">
        <f t="shared" si="328"/>
        <v>0</v>
      </c>
      <c r="BK181" s="114">
        <f t="shared" si="328"/>
        <v>0</v>
      </c>
      <c r="BL181" s="62">
        <f t="shared" si="329"/>
        <v>0</v>
      </c>
      <c r="BM181" s="62">
        <f t="shared" si="330"/>
        <v>0</v>
      </c>
      <c r="BN181" s="80"/>
      <c r="BO181" s="137"/>
      <c r="BP181" s="66" t="s">
        <v>79</v>
      </c>
      <c r="BQ181" s="114">
        <f t="shared" si="331"/>
        <v>0</v>
      </c>
      <c r="BR181" s="114">
        <f t="shared" si="331"/>
        <v>0</v>
      </c>
      <c r="BS181" s="114">
        <f t="shared" si="331"/>
        <v>0</v>
      </c>
      <c r="BT181" s="114">
        <f t="shared" si="331"/>
        <v>0</v>
      </c>
      <c r="BU181" s="114">
        <f t="shared" si="331"/>
        <v>0</v>
      </c>
      <c r="BV181" s="114">
        <f t="shared" si="331"/>
        <v>0</v>
      </c>
      <c r="BW181" s="114">
        <f t="shared" si="331"/>
        <v>0</v>
      </c>
      <c r="BX181" s="62">
        <f t="shared" si="332"/>
        <v>0</v>
      </c>
      <c r="BY181" s="134"/>
      <c r="BZ181" s="119"/>
      <c r="CA181" s="119"/>
      <c r="CB181" s="119"/>
    </row>
    <row r="182" spans="2:80" ht="15" x14ac:dyDescent="0.2">
      <c r="B182" s="1104"/>
      <c r="D182" s="66" t="s">
        <v>100</v>
      </c>
      <c r="E182" s="114">
        <f>'3. FN PO PARTNERJIH '!D231</f>
        <v>0</v>
      </c>
      <c r="F182" s="114">
        <f>'3. FN PO PARTNERJIH '!E231</f>
        <v>0</v>
      </c>
      <c r="G182" s="114">
        <f>'3. FN PO PARTNERJIH '!F231</f>
        <v>0</v>
      </c>
      <c r="H182" s="114">
        <f>'3. FN PO PARTNERJIH '!G231</f>
        <v>0</v>
      </c>
      <c r="I182" s="114">
        <f>'3. FN PO PARTNERJIH '!H231</f>
        <v>0</v>
      </c>
      <c r="J182" s="114">
        <f>'3. FN PO PARTNERJIH '!I231</f>
        <v>0</v>
      </c>
      <c r="K182" s="114">
        <f>'3. FN PO PARTNERJIH '!J231</f>
        <v>0</v>
      </c>
      <c r="L182" s="62">
        <f t="shared" si="333"/>
        <v>0</v>
      </c>
      <c r="M182" s="85"/>
      <c r="N182" s="73"/>
      <c r="O182" s="66" t="s">
        <v>100</v>
      </c>
      <c r="P182" s="114">
        <f>'8a. Pretekli potrjeni izdatki'!E165</f>
        <v>0</v>
      </c>
      <c r="Q182" s="114">
        <f>'8a. Pretekli potrjeni izdatki'!F165</f>
        <v>0</v>
      </c>
      <c r="R182" s="114">
        <f>'8a. Pretekli potrjeni izdatki'!G165</f>
        <v>0</v>
      </c>
      <c r="S182" s="114">
        <f>'8a. Pretekli potrjeni izdatki'!H165</f>
        <v>0</v>
      </c>
      <c r="T182" s="114">
        <f>'8a. Pretekli potrjeni izdatki'!I165</f>
        <v>0</v>
      </c>
      <c r="U182" s="114">
        <f>'8a. Pretekli potrjeni izdatki'!J165</f>
        <v>0</v>
      </c>
      <c r="V182" s="114">
        <f>'8a. Pretekli potrjeni izdatki'!K165</f>
        <v>0</v>
      </c>
      <c r="W182" s="62">
        <f t="shared" si="324"/>
        <v>0</v>
      </c>
      <c r="X182" s="118"/>
      <c r="Y182" s="73"/>
      <c r="Z182" s="139" t="str">
        <f>IF(COUNTIF('2. IZJAVA'!$P$53,"?*"),'2. IZJAVA'!$P$53,"")</f>
        <v/>
      </c>
      <c r="AA182" s="169" t="s">
        <v>100</v>
      </c>
      <c r="AB182" s="170">
        <f>SUMIFS('6. Seznam dokazil'!P:P,'6. Seznam dokazil'!C:C,AB174,'6. Seznam dokazil'!D:D,$AB$55,'6. Seznam dokazil'!E:E,AA182)</f>
        <v>0</v>
      </c>
      <c r="AC182" s="170">
        <f>SUMIFS('6. Seznam dokazil'!P:P,'6. Seznam dokazil'!C:C,'6a. Seznam dokazil '!AB174,'6. Seznam dokazil'!D:D,'6a. Seznam dokazil '!$AC$55,'6. Seznam dokazil'!E:E,'6a. Seznam dokazil '!AA182)</f>
        <v>0</v>
      </c>
      <c r="AD182" s="170">
        <f>SUMIFS('6. Seznam dokazil'!P:P,'6. Seznam dokazil'!C:C,'6a. Seznam dokazil '!AB174,'6. Seznam dokazil'!D:D,'6a. Seznam dokazil '!$AD$55,'6. Seznam dokazil'!E:E,'6a. Seznam dokazil '!AA182)</f>
        <v>0</v>
      </c>
      <c r="AE182" s="170">
        <f>SUMIFS('6. Seznam dokazil'!P:P,'6. Seznam dokazil'!C:C,'6a. Seznam dokazil '!AB174,'6. Seznam dokazil'!D:D,'6a. Seznam dokazil '!$AE$55,'6. Seznam dokazil'!E:E,'6a. Seznam dokazil '!AA182)</f>
        <v>0</v>
      </c>
      <c r="AF182" s="170">
        <f>SUMIFS('6. Seznam dokazil'!P:P,'6. Seznam dokazil'!C:C,'6a. Seznam dokazil '!AB174,'6. Seznam dokazil'!D:D,'6a. Seznam dokazil '!$AF$55,'6. Seznam dokazil'!E:E,'6a. Seznam dokazil '!AA182)</f>
        <v>0</v>
      </c>
      <c r="AG182" s="170">
        <f>IF($J$50=$AH$3,AL182,SUMIFS('6. Seznam dokazil'!P:P,'6. Seznam dokazil'!C:C,'6a. Seznam dokazil '!AB174,'6. Seznam dokazil'!D:D,'6a. Seznam dokazil '!$AG$55,'6. Seznam dokazil'!E:E,'6a. Seznam dokazil '!AA182))</f>
        <v>0</v>
      </c>
      <c r="AH182" s="170">
        <f>SUMIFS('6. Seznam dokazil'!P:P,'6. Seznam dokazil'!C:C,'6a. Seznam dokazil '!AB174,'6. Seznam dokazil'!D:D,'6a. Seznam dokazil '!$AH$55,'6. Seznam dokazil'!E:E,'6a. Seznam dokazil '!AA182)</f>
        <v>0</v>
      </c>
      <c r="AI182" s="171">
        <f t="shared" si="325"/>
        <v>0</v>
      </c>
      <c r="AJ182" s="171">
        <f t="shared" si="326"/>
        <v>0</v>
      </c>
      <c r="AK182" s="1055"/>
      <c r="AL182" s="170">
        <f>IFERROR((J182/J183)*AK183,0)</f>
        <v>0</v>
      </c>
      <c r="AM182" s="65"/>
      <c r="AN182" s="65"/>
      <c r="AO182" s="65"/>
      <c r="AP182" s="123"/>
      <c r="AQ182" s="124"/>
      <c r="AR182" s="66" t="s">
        <v>100</v>
      </c>
      <c r="AS182" s="114">
        <f>SUMIFS('6. Seznam dokazil'!O:O,'6. Seznam dokazil'!C:C,$AS$174,'6. Seznam dokazil'!D:D,$AS$55,'6. Seznam dokazil'!E:E,AR182)</f>
        <v>0</v>
      </c>
      <c r="AT182" s="114">
        <f>SUMIFS('6. Seznam dokazil'!O:O,'6. Seznam dokazil'!C:C,$AS$174,'6. Seznam dokazil'!D:D,$AT$55,'6. Seznam dokazil'!E:E,AR182)</f>
        <v>0</v>
      </c>
      <c r="AU182" s="114">
        <f>SUMIFS('6. Seznam dokazil'!O:O,'6. Seznam dokazil'!C:C,$AS$174,'6. Seznam dokazil'!D:D,$AU$55,'6. Seznam dokazil'!E:E,AR182)</f>
        <v>0</v>
      </c>
      <c r="AV182" s="114">
        <f>SUMIFS('6. Seznam dokazil'!O:O,'6. Seznam dokazil'!C:C,$AS$174,'6. Seznam dokazil'!D:D,$AV$55,'6. Seznam dokazil'!E:E,AR182)</f>
        <v>0</v>
      </c>
      <c r="AW182" s="114">
        <f>SUMIFS('6. Seznam dokazil'!O:O,'6. Seznam dokazil'!C:C,$AS$174,'6. Seznam dokazil'!D:D,$AW$55,'6. Seznam dokazil'!E:E,AR182)</f>
        <v>0</v>
      </c>
      <c r="AX182" s="114">
        <f>IF($J$50=$AH$3,BB182,SUMIFS('6. Seznam dokazil'!O:O,'6. Seznam dokazil'!C:C,$AS$174,'6. Seznam dokazil'!D:D,$AX$55,'6. Seznam dokazil'!E:E,AR182))</f>
        <v>0</v>
      </c>
      <c r="AY182" s="114">
        <f>SUMIFS('6. Seznam dokazil'!O:O,'6. Seznam dokazil'!C:C,$AS$174,'6. Seznam dokazil'!D:D,$AY$55,'6. Seznam dokazil'!E:E,AR182)</f>
        <v>0</v>
      </c>
      <c r="AZ182" s="62">
        <f t="shared" si="327"/>
        <v>0</v>
      </c>
      <c r="BA182" s="1052"/>
      <c r="BB182" s="173">
        <f>IFERROR((J182/J183)*BA183,0)</f>
        <v>0</v>
      </c>
      <c r="BC182" s="135"/>
      <c r="BD182" s="66" t="s">
        <v>100</v>
      </c>
      <c r="BE182" s="114">
        <f t="shared" si="328"/>
        <v>0</v>
      </c>
      <c r="BF182" s="114">
        <f t="shared" si="328"/>
        <v>0</v>
      </c>
      <c r="BG182" s="114">
        <f t="shared" si="328"/>
        <v>0</v>
      </c>
      <c r="BH182" s="114">
        <f t="shared" si="328"/>
        <v>0</v>
      </c>
      <c r="BI182" s="114">
        <f t="shared" si="328"/>
        <v>0</v>
      </c>
      <c r="BJ182" s="114">
        <f t="shared" si="328"/>
        <v>0</v>
      </c>
      <c r="BK182" s="114">
        <f t="shared" si="328"/>
        <v>0</v>
      </c>
      <c r="BL182" s="62">
        <f t="shared" si="329"/>
        <v>0</v>
      </c>
      <c r="BM182" s="62">
        <f t="shared" si="330"/>
        <v>0</v>
      </c>
      <c r="BN182" s="80"/>
      <c r="BO182" s="137"/>
      <c r="BP182" s="66" t="s">
        <v>100</v>
      </c>
      <c r="BQ182" s="114">
        <f t="shared" si="331"/>
        <v>0</v>
      </c>
      <c r="BR182" s="114">
        <f t="shared" si="331"/>
        <v>0</v>
      </c>
      <c r="BS182" s="114">
        <f t="shared" si="331"/>
        <v>0</v>
      </c>
      <c r="BT182" s="114">
        <f t="shared" si="331"/>
        <v>0</v>
      </c>
      <c r="BU182" s="114">
        <f t="shared" si="331"/>
        <v>0</v>
      </c>
      <c r="BV182" s="114">
        <f t="shared" si="331"/>
        <v>0</v>
      </c>
      <c r="BW182" s="114">
        <f t="shared" si="331"/>
        <v>0</v>
      </c>
      <c r="BX182" s="62">
        <f t="shared" si="332"/>
        <v>0</v>
      </c>
      <c r="BY182" s="134"/>
      <c r="BZ182" s="119"/>
      <c r="CA182" s="119"/>
      <c r="CB182" s="119"/>
    </row>
    <row r="183" spans="2:80" ht="45.75" thickBot="1" x14ac:dyDescent="0.25">
      <c r="B183" s="1105"/>
      <c r="D183" s="66" t="str">
        <f>"ODOBRENA SREDSTVA"&amp;" "&amp;E174</f>
        <v>ODOBRENA SREDSTVA PARTNER 10</v>
      </c>
      <c r="E183" s="67">
        <f>SUM(E165:E182)</f>
        <v>0</v>
      </c>
      <c r="F183" s="67">
        <f t="shared" ref="F183:L183" si="334">SUM(F177:F182)</f>
        <v>0</v>
      </c>
      <c r="G183" s="67">
        <f t="shared" si="334"/>
        <v>0</v>
      </c>
      <c r="H183" s="67">
        <f t="shared" si="334"/>
        <v>0</v>
      </c>
      <c r="I183" s="67">
        <f t="shared" si="334"/>
        <v>0</v>
      </c>
      <c r="J183" s="67">
        <f t="shared" si="334"/>
        <v>0</v>
      </c>
      <c r="K183" s="67">
        <f t="shared" si="334"/>
        <v>0</v>
      </c>
      <c r="L183" s="67">
        <f t="shared" si="334"/>
        <v>0</v>
      </c>
      <c r="M183" s="85"/>
      <c r="N183" s="73"/>
      <c r="O183" s="66" t="str">
        <f>"PPI"&amp;" "&amp;P174</f>
        <v>PPI 0</v>
      </c>
      <c r="P183" s="67">
        <f t="shared" ref="P183:W183" si="335">SUM(P177:P182)</f>
        <v>0</v>
      </c>
      <c r="Q183" s="67">
        <f t="shared" si="335"/>
        <v>0</v>
      </c>
      <c r="R183" s="67">
        <f t="shared" si="335"/>
        <v>0</v>
      </c>
      <c r="S183" s="67">
        <f t="shared" si="335"/>
        <v>0</v>
      </c>
      <c r="T183" s="67">
        <f t="shared" si="335"/>
        <v>0</v>
      </c>
      <c r="U183" s="67">
        <f t="shared" si="335"/>
        <v>0</v>
      </c>
      <c r="V183" s="67">
        <f t="shared" si="335"/>
        <v>0</v>
      </c>
      <c r="W183" s="67">
        <f t="shared" si="335"/>
        <v>0</v>
      </c>
      <c r="X183" s="149"/>
      <c r="Y183" s="73"/>
      <c r="Z183" s="139"/>
      <c r="AA183" s="169" t="str">
        <f>$AA$47&amp;" "&amp;AB174</f>
        <v>POTRJENI (PO KONTROLI) PARTNER 10</v>
      </c>
      <c r="AB183" s="182">
        <f t="shared" ref="AB183:AH183" si="336">SUM(AB177:AB182)</f>
        <v>0</v>
      </c>
      <c r="AC183" s="182">
        <f t="shared" si="336"/>
        <v>0</v>
      </c>
      <c r="AD183" s="182">
        <f t="shared" si="336"/>
        <v>0</v>
      </c>
      <c r="AE183" s="182">
        <f t="shared" si="336"/>
        <v>0</v>
      </c>
      <c r="AF183" s="182">
        <f t="shared" si="336"/>
        <v>0</v>
      </c>
      <c r="AG183" s="182">
        <f t="shared" si="336"/>
        <v>0</v>
      </c>
      <c r="AH183" s="182">
        <f t="shared" si="336"/>
        <v>0</v>
      </c>
      <c r="AI183" s="182">
        <f>SUM(AI177:AI182)</f>
        <v>0</v>
      </c>
      <c r="AJ183" s="182">
        <f>+AH183+AI183</f>
        <v>0</v>
      </c>
      <c r="AK183" s="182" t="b">
        <f>IF($J$50=$AH$3,IF(((AB183*AG175)+U183)&lt;=J183,(AB183*AG175),J183-U183))</f>
        <v>0</v>
      </c>
      <c r="AL183" s="182">
        <f>+AL182+AL181+AL180+AL179+AL178+AL177</f>
        <v>0</v>
      </c>
      <c r="AM183" s="65"/>
      <c r="AN183" s="65"/>
      <c r="AO183" s="65"/>
      <c r="AP183" s="123"/>
      <c r="AQ183" s="124"/>
      <c r="AR183" s="66" t="str">
        <f>$AA$47&amp;" "&amp;AS174</f>
        <v>POTRJENI (PO KONTROLI) PARTNER 10</v>
      </c>
      <c r="AS183" s="67">
        <f t="shared" ref="AS183:AZ183" si="337">SUM(AS177:AS182)</f>
        <v>0</v>
      </c>
      <c r="AT183" s="67">
        <f t="shared" si="337"/>
        <v>0</v>
      </c>
      <c r="AU183" s="67">
        <f t="shared" si="337"/>
        <v>0</v>
      </c>
      <c r="AV183" s="67">
        <f t="shared" si="337"/>
        <v>0</v>
      </c>
      <c r="AW183" s="67">
        <f t="shared" si="337"/>
        <v>0</v>
      </c>
      <c r="AX183" s="67">
        <f t="shared" si="337"/>
        <v>0</v>
      </c>
      <c r="AY183" s="67">
        <f t="shared" si="337"/>
        <v>0</v>
      </c>
      <c r="AZ183" s="67">
        <f t="shared" si="337"/>
        <v>0</v>
      </c>
      <c r="BA183" s="183" t="b">
        <f>IF($J$50=$AH$3,IF(((AS183*AG175)+U183)&lt;=J183,(AS183*AG175),J183-U183))</f>
        <v>0</v>
      </c>
      <c r="BB183" s="183">
        <f>+BB182+BB181+BB180+BB179+BB178+BB177</f>
        <v>0</v>
      </c>
      <c r="BC183" s="135"/>
      <c r="BD183" s="66" t="str">
        <f>$AA$47&amp;" "&amp;BE174</f>
        <v>POTRJENI (PO KONTROLI) 0</v>
      </c>
      <c r="BE183" s="67">
        <f t="shared" ref="BE183:BK183" si="338">SUM(BE177:BE182)</f>
        <v>0</v>
      </c>
      <c r="BF183" s="67">
        <f t="shared" si="338"/>
        <v>0</v>
      </c>
      <c r="BG183" s="67">
        <f t="shared" si="338"/>
        <v>0</v>
      </c>
      <c r="BH183" s="67">
        <f t="shared" si="338"/>
        <v>0</v>
      </c>
      <c r="BI183" s="67">
        <f t="shared" si="338"/>
        <v>0</v>
      </c>
      <c r="BJ183" s="67">
        <f t="shared" si="338"/>
        <v>0</v>
      </c>
      <c r="BK183" s="67">
        <f t="shared" si="338"/>
        <v>0</v>
      </c>
      <c r="BL183" s="67">
        <f>SUM(BL177:BL182)</f>
        <v>0</v>
      </c>
      <c r="BM183" s="67">
        <f>+BK183+BL183</f>
        <v>0</v>
      </c>
      <c r="BN183" s="80"/>
      <c r="BO183" s="137"/>
      <c r="BP183" s="66" t="str">
        <f>$BP$50&amp;" "&amp;BQ174</f>
        <v>PREOSTALA SREDSTVA PARTNER 10</v>
      </c>
      <c r="BQ183" s="67">
        <f t="shared" ref="BQ183:BX183" si="339">SUM(BQ177:BQ182)</f>
        <v>0</v>
      </c>
      <c r="BR183" s="67">
        <f t="shared" si="339"/>
        <v>0</v>
      </c>
      <c r="BS183" s="67">
        <f t="shared" si="339"/>
        <v>0</v>
      </c>
      <c r="BT183" s="67">
        <f t="shared" si="339"/>
        <v>0</v>
      </c>
      <c r="BU183" s="67">
        <f t="shared" si="339"/>
        <v>0</v>
      </c>
      <c r="BV183" s="67">
        <f t="shared" si="339"/>
        <v>0</v>
      </c>
      <c r="BW183" s="67">
        <f t="shared" si="339"/>
        <v>0</v>
      </c>
      <c r="BX183" s="67">
        <f t="shared" si="339"/>
        <v>0</v>
      </c>
      <c r="BY183" s="134"/>
      <c r="BZ183" s="119"/>
      <c r="CA183" s="119"/>
      <c r="CB183" s="119"/>
    </row>
    <row r="184" spans="2:80" ht="26.25" thickBot="1" x14ac:dyDescent="0.4">
      <c r="D184" s="187"/>
      <c r="E184" s="187"/>
      <c r="F184" s="187"/>
      <c r="G184" s="187"/>
      <c r="H184" s="187"/>
      <c r="I184" s="187"/>
      <c r="J184" s="187"/>
      <c r="K184" s="187"/>
      <c r="L184" s="187"/>
      <c r="M184" s="85"/>
      <c r="N184" s="73"/>
      <c r="O184" s="118"/>
      <c r="P184" s="138"/>
      <c r="Q184" s="118"/>
      <c r="R184" s="118"/>
      <c r="S184" s="118"/>
      <c r="T184" s="118"/>
      <c r="U184" s="118"/>
      <c r="V184" s="118"/>
      <c r="W184" s="118"/>
      <c r="X184" s="75"/>
      <c r="Y184" s="73"/>
      <c r="Z184" s="139"/>
      <c r="AA184" s="334" t="s">
        <v>162</v>
      </c>
      <c r="AB184" s="335">
        <f>SUM(AB183:AG183)</f>
        <v>0</v>
      </c>
      <c r="AC184" s="122"/>
      <c r="AD184" s="122"/>
      <c r="AE184" s="122"/>
      <c r="AF184" s="122"/>
      <c r="AG184" s="295" t="str">
        <f>IFERROR(IF(METODAADMIN=PAVŠAL,IF(AG183&gt;(ROUNDUP(AB183*AG175,2)),PREKORAČITEV,""),""),"")</f>
        <v/>
      </c>
      <c r="AH184" s="122"/>
      <c r="AI184" s="122"/>
      <c r="AJ184" s="122"/>
      <c r="AK184" s="122"/>
      <c r="AL184" s="122"/>
      <c r="AM184" s="122"/>
      <c r="AN184" s="122"/>
      <c r="AO184" s="122"/>
      <c r="AP184" s="123"/>
      <c r="AQ184" s="124"/>
      <c r="AR184" s="126"/>
      <c r="AS184" s="126"/>
      <c r="AT184" s="126"/>
      <c r="AU184" s="126"/>
      <c r="AV184" s="126"/>
      <c r="AW184" s="126"/>
      <c r="AX184" s="126"/>
      <c r="AY184" s="126"/>
      <c r="AZ184" s="126"/>
      <c r="BA184" s="126"/>
      <c r="BB184" s="127"/>
      <c r="BC184" s="135"/>
      <c r="BD184" s="130"/>
      <c r="BE184" s="130"/>
      <c r="BF184" s="130"/>
      <c r="BG184" s="130"/>
      <c r="BH184" s="130"/>
      <c r="BI184" s="130"/>
      <c r="BJ184" s="130"/>
      <c r="BK184" s="130"/>
      <c r="BL184" s="130"/>
      <c r="BM184" s="130"/>
      <c r="BN184" s="130"/>
      <c r="BO184" s="137"/>
      <c r="BP184" s="133"/>
      <c r="BQ184" s="534" t="str">
        <f>IF(BQ183&lt;0,"PREKORAČITEV POSTAVKE!!!","")</f>
        <v/>
      </c>
      <c r="BR184" s="534" t="str">
        <f t="shared" ref="BR184" si="340">IF(BR183&lt;0,"PREKORAČITEV POSTAVKE!!!","")</f>
        <v/>
      </c>
      <c r="BS184" s="534" t="str">
        <f t="shared" ref="BS184" si="341">IF(BS183&lt;0,"PREKORAČITEV POSTAVKE!!!","")</f>
        <v/>
      </c>
      <c r="BT184" s="534" t="str">
        <f t="shared" ref="BT184" si="342">IF(BT183&lt;0,"PREKORAČITEV POSTAVKE!!!","")</f>
        <v/>
      </c>
      <c r="BU184" s="534" t="str">
        <f t="shared" ref="BU184" si="343">IF(BU183&lt;0,"PREKORAČITEV POSTAVKE!!!","")</f>
        <v/>
      </c>
      <c r="BV184" s="534" t="str">
        <f t="shared" ref="BV184" si="344">IF(BV183&lt;0,"PREKORAČITEV POSTAVKE!!!","")</f>
        <v/>
      </c>
      <c r="BW184" s="534" t="str">
        <f t="shared" ref="BW184" si="345">IF(BW183&lt;0,"PREKORAČITEV POSTAVKE!!!","")</f>
        <v/>
      </c>
      <c r="BX184" s="534" t="str">
        <f>IF(BX183&lt;0,"PREKORAČITEV!!!","")</f>
        <v/>
      </c>
      <c r="BY184" s="134"/>
      <c r="BZ184" s="119"/>
      <c r="CA184" s="119"/>
      <c r="CB184" s="119"/>
    </row>
    <row r="185" spans="2:80" ht="26.25" thickTop="1" x14ac:dyDescent="0.35">
      <c r="D185" s="187"/>
      <c r="E185" s="187"/>
      <c r="F185" s="187"/>
      <c r="G185" s="187"/>
      <c r="H185" s="187"/>
      <c r="I185" s="187"/>
      <c r="J185" s="187"/>
      <c r="K185" s="187"/>
      <c r="L185" s="187"/>
      <c r="M185" s="85"/>
      <c r="N185" s="73"/>
      <c r="O185" s="311"/>
      <c r="P185" s="311"/>
      <c r="Q185" s="118"/>
      <c r="R185" s="118"/>
      <c r="S185" s="118"/>
      <c r="T185" s="118"/>
      <c r="U185" s="118"/>
      <c r="V185" s="118"/>
      <c r="W185" s="118"/>
      <c r="X185" s="75"/>
      <c r="Y185" s="73"/>
      <c r="Z185" s="139"/>
      <c r="AA185" s="122"/>
      <c r="AB185" s="122"/>
      <c r="AC185" s="122"/>
      <c r="AD185" s="122"/>
      <c r="AE185" s="122"/>
      <c r="AF185" s="317" t="str">
        <f>IF(AG184=$AH$7,$AH$8,"")</f>
        <v/>
      </c>
      <c r="AG185" s="216" t="str">
        <f>IF(AG184=$AH$7,AB183*AG175,"")</f>
        <v/>
      </c>
      <c r="AH185" s="122"/>
      <c r="AI185" s="122"/>
      <c r="AJ185" s="122"/>
      <c r="AK185" s="122"/>
      <c r="AL185" s="122"/>
      <c r="AM185" s="122"/>
      <c r="AN185" s="122"/>
      <c r="AO185" s="122"/>
      <c r="AP185" s="123"/>
      <c r="AQ185" s="124"/>
      <c r="AR185" s="126"/>
      <c r="AS185" s="126"/>
      <c r="AT185" s="126"/>
      <c r="AU185" s="126"/>
      <c r="AV185" s="126"/>
      <c r="AW185" s="126"/>
      <c r="AX185" s="126"/>
      <c r="AY185" s="126"/>
      <c r="AZ185" s="126"/>
      <c r="BA185" s="126"/>
      <c r="BB185" s="127"/>
      <c r="BC185" s="135"/>
      <c r="BD185" s="130"/>
      <c r="BE185" s="130"/>
      <c r="BF185" s="130"/>
      <c r="BG185" s="130"/>
      <c r="BH185" s="130"/>
      <c r="BI185" s="130"/>
      <c r="BJ185" s="130"/>
      <c r="BK185" s="130"/>
      <c r="BL185" s="130"/>
      <c r="BM185" s="130"/>
      <c r="BN185" s="130"/>
      <c r="BO185" s="137"/>
      <c r="BP185" s="133"/>
      <c r="BQ185" s="133"/>
      <c r="BR185" s="133"/>
      <c r="BS185" s="133"/>
      <c r="BT185" s="133"/>
      <c r="BU185" s="133"/>
      <c r="BV185" s="133"/>
      <c r="BW185" s="133"/>
      <c r="BX185" s="133"/>
      <c r="BY185" s="134"/>
      <c r="BZ185" s="119"/>
      <c r="CA185" s="119"/>
      <c r="CB185" s="119"/>
    </row>
    <row r="186" spans="2:80" x14ac:dyDescent="0.35">
      <c r="D186" s="187"/>
      <c r="E186" s="187" t="str">
        <f>+B188</f>
        <v>PARTNER 11</v>
      </c>
      <c r="F186" s="187"/>
      <c r="G186" s="187"/>
      <c r="H186" s="187"/>
      <c r="I186" s="187"/>
      <c r="J186" s="187"/>
      <c r="K186" s="187"/>
      <c r="L186" s="187"/>
      <c r="M186" s="85"/>
      <c r="N186" s="73"/>
      <c r="O186" s="311" t="s">
        <v>226</v>
      </c>
      <c r="P186" s="311">
        <f>$AB$14</f>
        <v>0</v>
      </c>
      <c r="Q186" s="118"/>
      <c r="R186" s="118"/>
      <c r="S186" s="118"/>
      <c r="T186" s="118"/>
      <c r="U186" s="118"/>
      <c r="V186" s="118"/>
      <c r="W186" s="118"/>
      <c r="X186" s="75"/>
      <c r="Y186" s="73"/>
      <c r="Z186" s="139"/>
      <c r="AA186" s="122"/>
      <c r="AB186" s="309" t="str">
        <f>+B188</f>
        <v>PARTNER 11</v>
      </c>
      <c r="AC186" s="122"/>
      <c r="AD186" s="122"/>
      <c r="AE186" s="122"/>
      <c r="AF186" s="318" t="str">
        <f>IF(AG184=$AH$7,$AH$9,"")</f>
        <v/>
      </c>
      <c r="AG186" s="216" t="str">
        <f>IFERROR(ROUNDUP(IF(AG184=$AH$7,(AG183-AB183*AG175),""),2),"")</f>
        <v/>
      </c>
      <c r="AH186" s="122"/>
      <c r="AI186" s="122"/>
      <c r="AJ186" s="122"/>
      <c r="AK186" s="122"/>
      <c r="AL186" s="122"/>
      <c r="AM186" s="122"/>
      <c r="AN186" s="122"/>
      <c r="AO186" s="122"/>
      <c r="AP186" s="123"/>
      <c r="AQ186" s="124"/>
      <c r="AR186" s="126"/>
      <c r="AS186" s="308" t="str">
        <f>+B188</f>
        <v>PARTNER 11</v>
      </c>
      <c r="AT186" s="126"/>
      <c r="AU186" s="126"/>
      <c r="AV186" s="126"/>
      <c r="AW186" s="126"/>
      <c r="AX186" s="126"/>
      <c r="AY186" s="126"/>
      <c r="AZ186" s="126"/>
      <c r="BA186" s="126"/>
      <c r="BB186" s="127"/>
      <c r="BC186" s="135"/>
      <c r="BD186" s="130"/>
      <c r="BE186" s="307">
        <f>$AB$14</f>
        <v>0</v>
      </c>
      <c r="BF186" s="130"/>
      <c r="BG186" s="130"/>
      <c r="BH186" s="130"/>
      <c r="BI186" s="130"/>
      <c r="BJ186" s="130"/>
      <c r="BK186" s="130"/>
      <c r="BL186" s="130"/>
      <c r="BM186" s="130"/>
      <c r="BN186" s="130"/>
      <c r="BO186" s="137"/>
      <c r="BP186" s="133"/>
      <c r="BQ186" s="547" t="str">
        <f>+B188</f>
        <v>PARTNER 11</v>
      </c>
      <c r="BR186" s="133"/>
      <c r="BS186" s="133"/>
      <c r="BT186" s="133"/>
      <c r="BU186" s="133"/>
      <c r="BV186" s="133"/>
      <c r="BW186" s="133"/>
      <c r="BX186" s="133"/>
      <c r="BY186" s="134"/>
      <c r="BZ186" s="119"/>
      <c r="CA186" s="119"/>
      <c r="CB186" s="119"/>
    </row>
    <row r="187" spans="2:80" ht="26.25" thickBot="1" x14ac:dyDescent="0.4">
      <c r="D187" s="187"/>
      <c r="E187" s="187"/>
      <c r="F187" s="187"/>
      <c r="G187" s="187"/>
      <c r="H187" s="187"/>
      <c r="I187" s="187"/>
      <c r="J187" s="313" t="str">
        <f>IF($J$50=$AH$3,'2. IZJAVA'!W55,"")</f>
        <v/>
      </c>
      <c r="K187" s="187"/>
      <c r="L187" s="187"/>
      <c r="M187" s="85"/>
      <c r="N187" s="73"/>
      <c r="O187" s="118"/>
      <c r="P187" s="118"/>
      <c r="Q187" s="118"/>
      <c r="R187" s="118"/>
      <c r="S187" s="118"/>
      <c r="T187" s="118"/>
      <c r="U187" s="118"/>
      <c r="V187" s="118"/>
      <c r="W187" s="118"/>
      <c r="X187" s="75"/>
      <c r="Y187" s="73"/>
      <c r="Z187" s="139"/>
      <c r="AA187" s="122"/>
      <c r="AB187" s="122"/>
      <c r="AC187" s="122"/>
      <c r="AD187" s="122"/>
      <c r="AE187" s="122"/>
      <c r="AF187" s="122"/>
      <c r="AG187" s="325" t="str">
        <f>IFERROR(J187,"")</f>
        <v/>
      </c>
      <c r="AH187" s="122"/>
      <c r="AI187" s="122"/>
      <c r="AJ187" s="122"/>
      <c r="AK187" s="122"/>
      <c r="AL187" s="122"/>
      <c r="AM187" s="122"/>
      <c r="AN187" s="122"/>
      <c r="AO187" s="122"/>
      <c r="AP187" s="123"/>
      <c r="AQ187" s="124"/>
      <c r="AR187" s="126"/>
      <c r="AS187" s="126"/>
      <c r="AT187" s="126"/>
      <c r="AU187" s="126"/>
      <c r="AV187" s="126"/>
      <c r="AW187" s="126"/>
      <c r="AX187" s="126"/>
      <c r="AY187" s="126"/>
      <c r="AZ187" s="126"/>
      <c r="BA187" s="126"/>
      <c r="BB187" s="127"/>
      <c r="BC187" s="135"/>
      <c r="BD187" s="130"/>
      <c r="BE187" s="130"/>
      <c r="BF187" s="130"/>
      <c r="BG187" s="130"/>
      <c r="BH187" s="130"/>
      <c r="BI187" s="130"/>
      <c r="BJ187" s="130"/>
      <c r="BK187" s="130"/>
      <c r="BL187" s="130"/>
      <c r="BM187" s="130"/>
      <c r="BN187" s="130"/>
      <c r="BO187" s="137"/>
      <c r="BP187" s="133"/>
      <c r="BQ187" s="133"/>
      <c r="BR187" s="133"/>
      <c r="BS187" s="133"/>
      <c r="BT187" s="133"/>
      <c r="BU187" s="133"/>
      <c r="BV187" s="133"/>
      <c r="BW187" s="133"/>
      <c r="BX187" s="133"/>
      <c r="BY187" s="134"/>
      <c r="BZ187" s="119"/>
      <c r="CA187" s="119"/>
      <c r="CB187" s="119"/>
    </row>
    <row r="188" spans="2:80" ht="45" customHeight="1" x14ac:dyDescent="0.2">
      <c r="B188" s="1103" t="str">
        <f>IF(COUNTIF('2. IZJAVA'!E55,"?*"),'2. IZJAVA'!E55,"PARTNER 11")</f>
        <v>PARTNER 11</v>
      </c>
      <c r="D188" s="55" t="s">
        <v>31</v>
      </c>
      <c r="E188" s="570" t="str">
        <f>$AE$3</f>
        <v>Stroški osebja</v>
      </c>
      <c r="F188" s="570" t="str">
        <f>$AE$4</f>
        <v>Stroški zunanjih izvajalcev</v>
      </c>
      <c r="G188" s="570" t="str">
        <f>$AE$5</f>
        <v>Oprema</v>
      </c>
      <c r="H188" s="570" t="str">
        <f>$AE$6</f>
        <v>Gradnja in nakup nepr.</v>
      </c>
      <c r="I188" s="570" t="str">
        <f>$AE$7</f>
        <v>Nepos. admin. str.</v>
      </c>
      <c r="J188" s="570" t="s">
        <v>389</v>
      </c>
      <c r="K188" s="570" t="str">
        <f>$AE$9</f>
        <v/>
      </c>
      <c r="L188" s="570" t="s">
        <v>113</v>
      </c>
      <c r="M188" s="85"/>
      <c r="N188" s="73"/>
      <c r="O188" s="55" t="s">
        <v>31</v>
      </c>
      <c r="P188" s="570" t="str">
        <f>$AE$3</f>
        <v>Stroški osebja</v>
      </c>
      <c r="Q188" s="570" t="str">
        <f>$AE$4</f>
        <v>Stroški zunanjih izvajalcev</v>
      </c>
      <c r="R188" s="570" t="str">
        <f>$AE$5</f>
        <v>Oprema</v>
      </c>
      <c r="S188" s="570" t="str">
        <f>$AE$6</f>
        <v>Gradnja in nakup nepr.</v>
      </c>
      <c r="T188" s="570" t="str">
        <f>$AE$7</f>
        <v>Nepos. admin. str.</v>
      </c>
      <c r="U188" s="570" t="s">
        <v>389</v>
      </c>
      <c r="V188" s="570" t="str">
        <f>$AE$9</f>
        <v/>
      </c>
      <c r="W188" s="570" t="s">
        <v>113</v>
      </c>
      <c r="X188" s="75"/>
      <c r="Y188" s="73"/>
      <c r="Z188" s="139"/>
      <c r="AA188" s="151" t="s">
        <v>31</v>
      </c>
      <c r="AB188" s="152" t="str">
        <f>$AE$3</f>
        <v>Stroški osebja</v>
      </c>
      <c r="AC188" s="152" t="str">
        <f>$AE$4</f>
        <v>Stroški zunanjih izvajalcev</v>
      </c>
      <c r="AD188" s="152" t="str">
        <f>$AE$5</f>
        <v>Oprema</v>
      </c>
      <c r="AE188" s="152" t="str">
        <f>$AE$6</f>
        <v>Gradnja in nakup nepr.</v>
      </c>
      <c r="AF188" s="319" t="str">
        <f>$AE$7</f>
        <v>Nepos. admin. str.</v>
      </c>
      <c r="AG188" s="152" t="s">
        <v>389</v>
      </c>
      <c r="AH188" s="322" t="str">
        <f>$AE$9</f>
        <v/>
      </c>
      <c r="AI188" s="152" t="s">
        <v>172</v>
      </c>
      <c r="AJ188" s="152" t="s">
        <v>173</v>
      </c>
      <c r="AK188" s="1053" t="s">
        <v>388</v>
      </c>
      <c r="AL188" s="152" t="s">
        <v>157</v>
      </c>
      <c r="AM188" s="57"/>
      <c r="AN188" s="57"/>
      <c r="AO188" s="57"/>
      <c r="AP188" s="123"/>
      <c r="AQ188" s="124"/>
      <c r="AR188" s="55" t="s">
        <v>31</v>
      </c>
      <c r="AS188" s="570" t="str">
        <f>$AE$3</f>
        <v>Stroški osebja</v>
      </c>
      <c r="AT188" s="570" t="str">
        <f>$AE$4</f>
        <v>Stroški zunanjih izvajalcev</v>
      </c>
      <c r="AU188" s="570" t="str">
        <f>$AE$5</f>
        <v>Oprema</v>
      </c>
      <c r="AV188" s="570" t="str">
        <f>$AE$6</f>
        <v>Gradnja in nakup nepr.</v>
      </c>
      <c r="AW188" s="570" t="str">
        <f>$AE$7</f>
        <v>Nepos. admin. str.</v>
      </c>
      <c r="AX188" s="570" t="s">
        <v>389</v>
      </c>
      <c r="AY188" s="570" t="str">
        <f>$AE$9</f>
        <v/>
      </c>
      <c r="AZ188" s="570" t="s">
        <v>113</v>
      </c>
      <c r="BA188" s="1050" t="s">
        <v>388</v>
      </c>
      <c r="BB188" s="156" t="s">
        <v>157</v>
      </c>
      <c r="BC188" s="135"/>
      <c r="BD188" s="55" t="s">
        <v>31</v>
      </c>
      <c r="BE188" s="570" t="str">
        <f>$AE$3</f>
        <v>Stroški osebja</v>
      </c>
      <c r="BF188" s="570" t="str">
        <f>$AE$4</f>
        <v>Stroški zunanjih izvajalcev</v>
      </c>
      <c r="BG188" s="570" t="str">
        <f>$AE$5</f>
        <v>Oprema</v>
      </c>
      <c r="BH188" s="570" t="str">
        <f>$AE$6</f>
        <v>Gradnja in nakup nepr.</v>
      </c>
      <c r="BI188" s="570" t="str">
        <f>$AE$7</f>
        <v>Nepos. admin. str.</v>
      </c>
      <c r="BJ188" s="570" t="s">
        <v>389</v>
      </c>
      <c r="BK188" s="570" t="str">
        <f>$AE$9</f>
        <v/>
      </c>
      <c r="BL188" s="570" t="s">
        <v>172</v>
      </c>
      <c r="BM188" s="570" t="s">
        <v>173</v>
      </c>
      <c r="BN188" s="189"/>
      <c r="BO188" s="137"/>
      <c r="BP188" s="55" t="s">
        <v>31</v>
      </c>
      <c r="BQ188" s="570" t="str">
        <f>$AE$3</f>
        <v>Stroški osebja</v>
      </c>
      <c r="BR188" s="570" t="str">
        <f>$AE$4</f>
        <v>Stroški zunanjih izvajalcev</v>
      </c>
      <c r="BS188" s="570" t="str">
        <f>$AE$5</f>
        <v>Oprema</v>
      </c>
      <c r="BT188" s="570" t="str">
        <f>$AE$6</f>
        <v>Gradnja in nakup nepr.</v>
      </c>
      <c r="BU188" s="570" t="str">
        <f>$AE$7</f>
        <v>Nepos. admin. str.</v>
      </c>
      <c r="BV188" s="570" t="s">
        <v>389</v>
      </c>
      <c r="BW188" s="570" t="str">
        <f>$AE$9</f>
        <v/>
      </c>
      <c r="BX188" s="570" t="s">
        <v>113</v>
      </c>
      <c r="BY188" s="134"/>
      <c r="BZ188" s="119"/>
      <c r="CA188" s="119"/>
      <c r="CB188" s="119"/>
    </row>
    <row r="189" spans="2:80" ht="15" x14ac:dyDescent="0.2">
      <c r="B189" s="1104"/>
      <c r="D189" s="66" t="s">
        <v>98</v>
      </c>
      <c r="E189" s="114">
        <f>'3. FN PO PARTNERJIH '!D245</f>
        <v>0</v>
      </c>
      <c r="F189" s="114">
        <f>'3. FN PO PARTNERJIH '!E245</f>
        <v>0</v>
      </c>
      <c r="G189" s="114">
        <f>'3. FN PO PARTNERJIH '!F245</f>
        <v>0</v>
      </c>
      <c r="H189" s="114">
        <f>'3. FN PO PARTNERJIH '!G245</f>
        <v>0</v>
      </c>
      <c r="I189" s="114">
        <f>'3. FN PO PARTNERJIH '!H245</f>
        <v>0</v>
      </c>
      <c r="J189" s="114">
        <f>'3. FN PO PARTNERJIH '!I245</f>
        <v>0</v>
      </c>
      <c r="K189" s="114">
        <f>'3. FN PO PARTNERJIH '!J245</f>
        <v>0</v>
      </c>
      <c r="L189" s="62">
        <f t="shared" ref="L189:L194" si="346">SUM(E189:K189)</f>
        <v>0</v>
      </c>
      <c r="M189" s="85"/>
      <c r="N189" s="73"/>
      <c r="O189" s="66" t="s">
        <v>98</v>
      </c>
      <c r="P189" s="114">
        <f>'8a. Pretekli potrjeni izdatki'!E173</f>
        <v>0</v>
      </c>
      <c r="Q189" s="114">
        <f>'8a. Pretekli potrjeni izdatki'!F173</f>
        <v>0</v>
      </c>
      <c r="R189" s="114">
        <f>'8a. Pretekli potrjeni izdatki'!G173</f>
        <v>0</v>
      </c>
      <c r="S189" s="114">
        <f>'8a. Pretekli potrjeni izdatki'!H173</f>
        <v>0</v>
      </c>
      <c r="T189" s="114">
        <f>'8a. Pretekli potrjeni izdatki'!I173</f>
        <v>0</v>
      </c>
      <c r="U189" s="114">
        <f>'8a. Pretekli potrjeni izdatki'!J173</f>
        <v>0</v>
      </c>
      <c r="V189" s="114">
        <f>'8a. Pretekli potrjeni izdatki'!K173</f>
        <v>0</v>
      </c>
      <c r="W189" s="62">
        <f t="shared" ref="W189:W194" si="347">SUM(P189:V189)</f>
        <v>0</v>
      </c>
      <c r="X189" s="75"/>
      <c r="Y189" s="73"/>
      <c r="Z189" s="139" t="str">
        <f>IF(COUNTIF('2. IZJAVA'!$P$54,"?*"),'2. IZJAVA'!$P$54,"")</f>
        <v/>
      </c>
      <c r="AA189" s="169" t="s">
        <v>98</v>
      </c>
      <c r="AB189" s="170">
        <f>SUMIFS('6. Seznam dokazil'!P:P,'6. Seznam dokazil'!C:C,AB186,'6. Seznam dokazil'!D:D,$AB$55,'6. Seznam dokazil'!E:E,AA189)</f>
        <v>0</v>
      </c>
      <c r="AC189" s="170">
        <f>SUMIFS('6. Seznam dokazil'!P:P,'6. Seznam dokazil'!C:C,'6a. Seznam dokazil '!AB186,'6. Seznam dokazil'!D:D,'6a. Seznam dokazil '!$AC$55,'6. Seznam dokazil'!E:E,'6a. Seznam dokazil '!AA189)</f>
        <v>0</v>
      </c>
      <c r="AD189" s="170">
        <f>SUMIFS('6. Seznam dokazil'!P:P,'6. Seznam dokazil'!C:C,'6a. Seznam dokazil '!AB186,'6. Seznam dokazil'!D:D,'6a. Seznam dokazil '!$AD$55,'6. Seznam dokazil'!E:E,'6a. Seznam dokazil '!AA189)</f>
        <v>0</v>
      </c>
      <c r="AE189" s="170">
        <f>SUMIFS('6. Seznam dokazil'!P:P,'6. Seznam dokazil'!C:C,'6a. Seznam dokazil '!AB186,'6. Seznam dokazil'!D:D,'6a. Seznam dokazil '!$AE$55,'6. Seznam dokazil'!E:E,'6a. Seznam dokazil '!AA189)</f>
        <v>0</v>
      </c>
      <c r="AF189" s="320">
        <f>SUMIFS('6. Seznam dokazil'!P:P,'6. Seznam dokazil'!C:C,'6a. Seznam dokazil '!AB186,'6. Seznam dokazil'!D:D,'6a. Seznam dokazil '!$AF$55,'6. Seznam dokazil'!E:E,'6a. Seznam dokazil '!AA189)</f>
        <v>0</v>
      </c>
      <c r="AG189" s="170">
        <f>IF($J$50=$AH$3,AL189,SUMIFS('6. Seznam dokazil'!P:P,'6. Seznam dokazil'!C:C,'6a. Seznam dokazil '!AB186,'6. Seznam dokazil'!D:D,'6a. Seznam dokazil '!$AG$55,'6. Seznam dokazil'!E:E,'6a. Seznam dokazil '!AA189))</f>
        <v>0</v>
      </c>
      <c r="AH189" s="323">
        <f>SUMIFS('6. Seznam dokazil'!P:P,'6. Seznam dokazil'!C:C,'6a. Seznam dokazil '!AB186,'6. Seznam dokazil'!D:D,'6a. Seznam dokazil '!$AH$55,'6. Seznam dokazil'!E:E,'6a. Seznam dokazil '!AA189)</f>
        <v>0</v>
      </c>
      <c r="AI189" s="171">
        <f t="shared" ref="AI189:AI194" si="348">+AB189+AC189+AD189+AE189+AF189+AG189+AH189</f>
        <v>0</v>
      </c>
      <c r="AJ189" s="171">
        <f t="shared" ref="AJ189:AJ194" si="349">+AG189+AF189+AE189+AD189+AC189+AB189</f>
        <v>0</v>
      </c>
      <c r="AK189" s="1054"/>
      <c r="AL189" s="170">
        <f>IFERROR((J189/J195)*AK195,0)</f>
        <v>0</v>
      </c>
      <c r="AM189" s="65"/>
      <c r="AN189" s="65"/>
      <c r="AO189" s="65"/>
      <c r="AP189" s="123"/>
      <c r="AQ189" s="124"/>
      <c r="AR189" s="66" t="s">
        <v>98</v>
      </c>
      <c r="AS189" s="114">
        <f>SUMIFS('6. Seznam dokazil'!O:O,'6. Seznam dokazil'!C:C,$AS$186,'6. Seznam dokazil'!D:D,$AS$55,'6. Seznam dokazil'!E:E,AR189)</f>
        <v>0</v>
      </c>
      <c r="AT189" s="114">
        <f>SUMIFS('6. Seznam dokazil'!O:O,'6. Seznam dokazil'!C:C,$AS$186,'6. Seznam dokazil'!D:D,$AT$55,'6. Seznam dokazil'!E:E,AR189)</f>
        <v>0</v>
      </c>
      <c r="AU189" s="114">
        <f>SUMIFS('6. Seznam dokazil'!O:O,'6. Seznam dokazil'!C:C,$AS$186,'6. Seznam dokazil'!D:D,$AU$55,'6. Seznam dokazil'!E:E,AR189)</f>
        <v>0</v>
      </c>
      <c r="AV189" s="114">
        <f>SUMIFS('6. Seznam dokazil'!O:O,'6. Seznam dokazil'!C:C,$AS$186,'6. Seznam dokazil'!D:D,$AV$55,'6. Seznam dokazil'!E:E,AR189)</f>
        <v>0</v>
      </c>
      <c r="AW189" s="114">
        <f>SUMIFS('6. Seznam dokazil'!O:O,'6. Seznam dokazil'!C:C,$AS$186,'6. Seznam dokazil'!D:D,$AW$55,'6. Seznam dokazil'!E:E,AR189)</f>
        <v>0</v>
      </c>
      <c r="AX189" s="114">
        <f>IF($J$50=$AH$3,BB189,SUMIFS('6. Seznam dokazil'!O:O,'6. Seznam dokazil'!C:C,$AS$186,'6. Seznam dokazil'!D:D,$AX$55,'6. Seznam dokazil'!E:E,AR189))</f>
        <v>0</v>
      </c>
      <c r="AY189" s="114">
        <f>SUMIFS('6. Seznam dokazil'!O:O,'6. Seznam dokazil'!C:C,$AS$186,'6. Seznam dokazil'!D:D,$AY$55,'6. Seznam dokazil'!E:E,AR189)</f>
        <v>0</v>
      </c>
      <c r="AZ189" s="62">
        <f t="shared" ref="AZ189:AZ194" si="350">SUM(AS189:AY189)</f>
        <v>0</v>
      </c>
      <c r="BA189" s="1051"/>
      <c r="BB189" s="173">
        <f>IFERROR((J189/J195)*BA195,0)</f>
        <v>0</v>
      </c>
      <c r="BC189" s="135"/>
      <c r="BD189" s="66" t="s">
        <v>98</v>
      </c>
      <c r="BE189" s="114">
        <f t="shared" ref="BE189:BK194" si="351">P189+AB189</f>
        <v>0</v>
      </c>
      <c r="BF189" s="114">
        <f t="shared" si="351"/>
        <v>0</v>
      </c>
      <c r="BG189" s="114">
        <f t="shared" si="351"/>
        <v>0</v>
      </c>
      <c r="BH189" s="114">
        <f t="shared" si="351"/>
        <v>0</v>
      </c>
      <c r="BI189" s="114">
        <f t="shared" si="351"/>
        <v>0</v>
      </c>
      <c r="BJ189" s="114">
        <f t="shared" si="351"/>
        <v>0</v>
      </c>
      <c r="BK189" s="114">
        <f t="shared" si="351"/>
        <v>0</v>
      </c>
      <c r="BL189" s="62">
        <f t="shared" ref="BL189:BL194" si="352">+BE189+BF189+BG189+BH189+BI189+BJ189+BK189</f>
        <v>0</v>
      </c>
      <c r="BM189" s="62">
        <f t="shared" ref="BM189:BM194" si="353">+BJ189+BI189+BH189+BG189+BF189+BE189</f>
        <v>0</v>
      </c>
      <c r="BN189" s="80"/>
      <c r="BO189" s="137"/>
      <c r="BP189" s="66" t="s">
        <v>98</v>
      </c>
      <c r="BQ189" s="114">
        <f t="shared" ref="BQ189:BW194" si="354">E189-BE189</f>
        <v>0</v>
      </c>
      <c r="BR189" s="114">
        <f t="shared" si="354"/>
        <v>0</v>
      </c>
      <c r="BS189" s="114">
        <f t="shared" si="354"/>
        <v>0</v>
      </c>
      <c r="BT189" s="114">
        <f t="shared" si="354"/>
        <v>0</v>
      </c>
      <c r="BU189" s="114">
        <f t="shared" si="354"/>
        <v>0</v>
      </c>
      <c r="BV189" s="114">
        <f t="shared" si="354"/>
        <v>0</v>
      </c>
      <c r="BW189" s="114">
        <f t="shared" si="354"/>
        <v>0</v>
      </c>
      <c r="BX189" s="62">
        <f t="shared" ref="BX189:BX194" si="355">SUM(BQ189:BW189)</f>
        <v>0</v>
      </c>
      <c r="BY189" s="134"/>
      <c r="BZ189" s="119"/>
      <c r="CA189" s="119"/>
      <c r="CB189" s="119"/>
    </row>
    <row r="190" spans="2:80" ht="15" x14ac:dyDescent="0.2">
      <c r="B190" s="1104"/>
      <c r="D190" s="66" t="s">
        <v>99</v>
      </c>
      <c r="E190" s="114">
        <f>'3. FN PO PARTNERJIH '!D246</f>
        <v>0</v>
      </c>
      <c r="F190" s="114">
        <f>'3. FN PO PARTNERJIH '!E246</f>
        <v>0</v>
      </c>
      <c r="G190" s="114">
        <f>'3. FN PO PARTNERJIH '!F246</f>
        <v>0</v>
      </c>
      <c r="H190" s="114">
        <f>'3. FN PO PARTNERJIH '!G246</f>
        <v>0</v>
      </c>
      <c r="I190" s="114">
        <f>'3. FN PO PARTNERJIH '!H246</f>
        <v>0</v>
      </c>
      <c r="J190" s="114">
        <f>'3. FN PO PARTNERJIH '!I246</f>
        <v>0</v>
      </c>
      <c r="K190" s="114">
        <f>'3. FN PO PARTNERJIH '!J246</f>
        <v>0</v>
      </c>
      <c r="L190" s="62">
        <f t="shared" si="346"/>
        <v>0</v>
      </c>
      <c r="M190" s="85"/>
      <c r="N190" s="73"/>
      <c r="O190" s="66" t="s">
        <v>99</v>
      </c>
      <c r="P190" s="114">
        <f>'8a. Pretekli potrjeni izdatki'!E174</f>
        <v>0</v>
      </c>
      <c r="Q190" s="114">
        <f>'8a. Pretekli potrjeni izdatki'!F174</f>
        <v>0</v>
      </c>
      <c r="R190" s="114">
        <f>'8a. Pretekli potrjeni izdatki'!G174</f>
        <v>0</v>
      </c>
      <c r="S190" s="114">
        <f>'8a. Pretekli potrjeni izdatki'!H174</f>
        <v>0</v>
      </c>
      <c r="T190" s="114">
        <f>'8a. Pretekli potrjeni izdatki'!I174</f>
        <v>0</v>
      </c>
      <c r="U190" s="114">
        <f>'8a. Pretekli potrjeni izdatki'!J174</f>
        <v>0</v>
      </c>
      <c r="V190" s="114">
        <f>'8a. Pretekli potrjeni izdatki'!K174</f>
        <v>0</v>
      </c>
      <c r="W190" s="62">
        <f t="shared" si="347"/>
        <v>0</v>
      </c>
      <c r="X190" s="118"/>
      <c r="Y190" s="73"/>
      <c r="Z190" s="139" t="str">
        <f>IF(COUNTIF('2. IZJAVA'!$P$54,"?*"),'2. IZJAVA'!$P$54,"")</f>
        <v/>
      </c>
      <c r="AA190" s="169" t="s">
        <v>99</v>
      </c>
      <c r="AB190" s="170">
        <f>SUMIFS('6. Seznam dokazil'!P:P,'6. Seznam dokazil'!C:C,AB186,'6. Seznam dokazil'!D:D,$AB$55,'6. Seznam dokazil'!E:E,AA190)</f>
        <v>0</v>
      </c>
      <c r="AC190" s="170">
        <f>SUMIFS('6. Seznam dokazil'!P:P,'6. Seznam dokazil'!C:C,'6a. Seznam dokazil '!AB186,'6. Seznam dokazil'!D:D,'6a. Seznam dokazil '!$AC$55,'6. Seznam dokazil'!E:E,'6a. Seznam dokazil '!AA190)</f>
        <v>0</v>
      </c>
      <c r="AD190" s="170">
        <f>SUMIFS('6. Seznam dokazil'!P:P,'6. Seznam dokazil'!C:C,'6a. Seznam dokazil '!AB186,'6. Seznam dokazil'!D:D,'6a. Seznam dokazil '!$AD$55,'6. Seznam dokazil'!E:E,'6a. Seznam dokazil '!AA190)</f>
        <v>0</v>
      </c>
      <c r="AE190" s="170">
        <f>SUMIFS('6. Seznam dokazil'!P:P,'6. Seznam dokazil'!C:C,'6a. Seznam dokazil '!AB186,'6. Seznam dokazil'!D:D,'6a. Seznam dokazil '!$AE$55,'6. Seznam dokazil'!E:E,'6a. Seznam dokazil '!AA190)</f>
        <v>0</v>
      </c>
      <c r="AF190" s="320">
        <f>SUMIFS('6. Seznam dokazil'!P:P,'6. Seznam dokazil'!C:C,'6a. Seznam dokazil '!AB186,'6. Seznam dokazil'!D:D,'6a. Seznam dokazil '!$AF$55,'6. Seznam dokazil'!E:E,'6a. Seznam dokazil '!AA190)</f>
        <v>0</v>
      </c>
      <c r="AG190" s="170">
        <f>IF($J$50=$AH$3,AL190,SUMIFS('6. Seznam dokazil'!P:P,'6. Seznam dokazil'!C:C,'6a. Seznam dokazil '!AB186,'6. Seznam dokazil'!D:D,'6a. Seznam dokazil '!$AG$55,'6. Seznam dokazil'!E:E,'6a. Seznam dokazil '!AA190))</f>
        <v>0</v>
      </c>
      <c r="AH190" s="323">
        <f>SUMIFS('6. Seznam dokazil'!P:P,'6. Seznam dokazil'!C:C,'6a. Seznam dokazil '!AB186,'6. Seznam dokazil'!D:D,'6a. Seznam dokazil '!$AH$55,'6. Seznam dokazil'!E:E,'6a. Seznam dokazil '!AA190)</f>
        <v>0</v>
      </c>
      <c r="AI190" s="171">
        <f t="shared" si="348"/>
        <v>0</v>
      </c>
      <c r="AJ190" s="171">
        <f t="shared" si="349"/>
        <v>0</v>
      </c>
      <c r="AK190" s="1054"/>
      <c r="AL190" s="170">
        <f>IFERROR((J190/J195)*AK195,0)</f>
        <v>0</v>
      </c>
      <c r="AM190" s="65"/>
      <c r="AN190" s="65"/>
      <c r="AO190" s="65"/>
      <c r="AP190" s="123"/>
      <c r="AQ190" s="124"/>
      <c r="AR190" s="66" t="s">
        <v>99</v>
      </c>
      <c r="AS190" s="114">
        <f>SUMIFS('6. Seznam dokazil'!O:O,'6. Seznam dokazil'!C:C,$AS$186,'6. Seznam dokazil'!D:D,$AS$55,'6. Seznam dokazil'!E:E,AR190)</f>
        <v>0</v>
      </c>
      <c r="AT190" s="114">
        <f>SUMIFS('6. Seznam dokazil'!O:O,'6. Seznam dokazil'!C:C,$AS$186,'6. Seznam dokazil'!D:D,$AT$55,'6. Seznam dokazil'!E:E,AR190)</f>
        <v>0</v>
      </c>
      <c r="AU190" s="114">
        <f>SUMIFS('6. Seznam dokazil'!O:O,'6. Seznam dokazil'!C:C,$AS$186,'6. Seznam dokazil'!D:D,$AU$55,'6. Seznam dokazil'!E:E,AR190)</f>
        <v>0</v>
      </c>
      <c r="AV190" s="114">
        <f>SUMIFS('6. Seznam dokazil'!O:O,'6. Seznam dokazil'!C:C,$AS$186,'6. Seznam dokazil'!D:D,$AV$55,'6. Seznam dokazil'!E:E,AR190)</f>
        <v>0</v>
      </c>
      <c r="AW190" s="114">
        <f>SUMIFS('6. Seznam dokazil'!O:O,'6. Seznam dokazil'!C:C,$AS$186,'6. Seznam dokazil'!D:D,$AW$55,'6. Seznam dokazil'!E:E,AR190)</f>
        <v>0</v>
      </c>
      <c r="AX190" s="114">
        <f>IF($J$50=$AH$3,BB190,SUMIFS('6. Seznam dokazil'!O:O,'6. Seznam dokazil'!C:C,$AS$186,'6. Seznam dokazil'!D:D,$AX$55,'6. Seznam dokazil'!E:E,AR190))</f>
        <v>0</v>
      </c>
      <c r="AY190" s="114">
        <f>SUMIFS('6. Seznam dokazil'!O:O,'6. Seznam dokazil'!C:C,$AS$186,'6. Seznam dokazil'!D:D,$AY$55,'6. Seznam dokazil'!E:E,AR190)</f>
        <v>0</v>
      </c>
      <c r="AZ190" s="62">
        <f t="shared" si="350"/>
        <v>0</v>
      </c>
      <c r="BA190" s="1051"/>
      <c r="BB190" s="173">
        <f>IFERROR((J190/J195)*BA195,0)</f>
        <v>0</v>
      </c>
      <c r="BC190" s="135"/>
      <c r="BD190" s="66" t="s">
        <v>99</v>
      </c>
      <c r="BE190" s="114">
        <f t="shared" si="351"/>
        <v>0</v>
      </c>
      <c r="BF190" s="114">
        <f t="shared" si="351"/>
        <v>0</v>
      </c>
      <c r="BG190" s="114">
        <f t="shared" si="351"/>
        <v>0</v>
      </c>
      <c r="BH190" s="114">
        <f t="shared" si="351"/>
        <v>0</v>
      </c>
      <c r="BI190" s="114">
        <f t="shared" si="351"/>
        <v>0</v>
      </c>
      <c r="BJ190" s="114">
        <f t="shared" si="351"/>
        <v>0</v>
      </c>
      <c r="BK190" s="114">
        <f t="shared" si="351"/>
        <v>0</v>
      </c>
      <c r="BL190" s="62">
        <f t="shared" si="352"/>
        <v>0</v>
      </c>
      <c r="BM190" s="62">
        <f t="shared" si="353"/>
        <v>0</v>
      </c>
      <c r="BN190" s="80"/>
      <c r="BO190" s="137"/>
      <c r="BP190" s="66" t="s">
        <v>99</v>
      </c>
      <c r="BQ190" s="114">
        <f t="shared" si="354"/>
        <v>0</v>
      </c>
      <c r="BR190" s="114">
        <f t="shared" si="354"/>
        <v>0</v>
      </c>
      <c r="BS190" s="114">
        <f t="shared" si="354"/>
        <v>0</v>
      </c>
      <c r="BT190" s="114">
        <f t="shared" si="354"/>
        <v>0</v>
      </c>
      <c r="BU190" s="114">
        <f t="shared" si="354"/>
        <v>0</v>
      </c>
      <c r="BV190" s="114">
        <f t="shared" si="354"/>
        <v>0</v>
      </c>
      <c r="BW190" s="114">
        <f t="shared" si="354"/>
        <v>0</v>
      </c>
      <c r="BX190" s="62">
        <f t="shared" si="355"/>
        <v>0</v>
      </c>
      <c r="BY190" s="134"/>
      <c r="BZ190" s="119"/>
      <c r="CA190" s="119"/>
      <c r="CB190" s="119"/>
    </row>
    <row r="191" spans="2:80" ht="15" x14ac:dyDescent="0.2">
      <c r="B191" s="1104"/>
      <c r="D191" s="66" t="s">
        <v>77</v>
      </c>
      <c r="E191" s="114">
        <f>'3. FN PO PARTNERJIH '!D247</f>
        <v>0</v>
      </c>
      <c r="F191" s="114">
        <f>'3. FN PO PARTNERJIH '!E247</f>
        <v>0</v>
      </c>
      <c r="G191" s="114">
        <f>'3. FN PO PARTNERJIH '!F247</f>
        <v>0</v>
      </c>
      <c r="H191" s="114">
        <f>'3. FN PO PARTNERJIH '!G247</f>
        <v>0</v>
      </c>
      <c r="I191" s="114">
        <f>'3. FN PO PARTNERJIH '!H247</f>
        <v>0</v>
      </c>
      <c r="J191" s="114">
        <f>'3. FN PO PARTNERJIH '!I247</f>
        <v>0</v>
      </c>
      <c r="K191" s="114">
        <f>'3. FN PO PARTNERJIH '!J247</f>
        <v>0</v>
      </c>
      <c r="L191" s="62">
        <f t="shared" si="346"/>
        <v>0</v>
      </c>
      <c r="M191" s="85"/>
      <c r="N191" s="73"/>
      <c r="O191" s="66" t="s">
        <v>77</v>
      </c>
      <c r="P191" s="114">
        <f>'8a. Pretekli potrjeni izdatki'!E175</f>
        <v>0</v>
      </c>
      <c r="Q191" s="114">
        <f>'8a. Pretekli potrjeni izdatki'!F175</f>
        <v>0</v>
      </c>
      <c r="R191" s="114">
        <f>'8a. Pretekli potrjeni izdatki'!G175</f>
        <v>0</v>
      </c>
      <c r="S191" s="114">
        <f>'8a. Pretekli potrjeni izdatki'!H175</f>
        <v>0</v>
      </c>
      <c r="T191" s="114">
        <f>'8a. Pretekli potrjeni izdatki'!I175</f>
        <v>0</v>
      </c>
      <c r="U191" s="114">
        <f>'8a. Pretekli potrjeni izdatki'!J175</f>
        <v>0</v>
      </c>
      <c r="V191" s="114">
        <f>'8a. Pretekli potrjeni izdatki'!K175</f>
        <v>0</v>
      </c>
      <c r="W191" s="62">
        <f t="shared" si="347"/>
        <v>0</v>
      </c>
      <c r="X191" s="118"/>
      <c r="Y191" s="73"/>
      <c r="Z191" s="139" t="str">
        <f>IF(COUNTIF('2. IZJAVA'!$P$54,"?*"),'2. IZJAVA'!$P$54,"")</f>
        <v/>
      </c>
      <c r="AA191" s="169" t="s">
        <v>77</v>
      </c>
      <c r="AB191" s="170">
        <f>SUMIFS('6. Seznam dokazil'!P:P,'6. Seznam dokazil'!C:C,AB186,'6. Seznam dokazil'!D:D,$AB$55,'6. Seznam dokazil'!E:E,AA191)</f>
        <v>0</v>
      </c>
      <c r="AC191" s="170">
        <f>SUMIFS('6. Seznam dokazil'!P:P,'6. Seznam dokazil'!C:C,'6a. Seznam dokazil '!AB186,'6. Seznam dokazil'!D:D,'6a. Seznam dokazil '!$AC$55,'6. Seznam dokazil'!E:E,'6a. Seznam dokazil '!AA191)</f>
        <v>0</v>
      </c>
      <c r="AD191" s="170">
        <f>SUMIFS('6. Seznam dokazil'!P:P,'6. Seznam dokazil'!C:C,'6a. Seznam dokazil '!AB186,'6. Seznam dokazil'!D:D,'6a. Seznam dokazil '!$AD$55,'6. Seznam dokazil'!E:E,'6a. Seznam dokazil '!AA191)</f>
        <v>0</v>
      </c>
      <c r="AE191" s="170">
        <f>SUMIFS('6. Seznam dokazil'!P:P,'6. Seznam dokazil'!C:C,'6a. Seznam dokazil '!AB186,'6. Seznam dokazil'!D:D,'6a. Seznam dokazil '!$AE$55,'6. Seznam dokazil'!E:E,'6a. Seznam dokazil '!AA191)</f>
        <v>0</v>
      </c>
      <c r="AF191" s="320">
        <f>SUMIFS('6. Seznam dokazil'!P:P,'6. Seznam dokazil'!C:C,'6a. Seznam dokazil '!AB186,'6. Seznam dokazil'!D:D,'6a. Seznam dokazil '!$AF$55,'6. Seznam dokazil'!E:E,'6a. Seznam dokazil '!AA191)</f>
        <v>0</v>
      </c>
      <c r="AG191" s="170">
        <f>IF($J$50=$AH$3,AL191,SUMIFS('6. Seznam dokazil'!P:P,'6. Seznam dokazil'!C:C,'6a. Seznam dokazil '!AB186,'6. Seznam dokazil'!D:D,'6a. Seznam dokazil '!$AG$55,'6. Seznam dokazil'!E:E,'6a. Seznam dokazil '!AA191))</f>
        <v>0</v>
      </c>
      <c r="AH191" s="323">
        <f>SUMIFS('6. Seznam dokazil'!P:P,'6. Seznam dokazil'!C:C,'6a. Seznam dokazil '!AB186,'6. Seznam dokazil'!D:D,'6a. Seznam dokazil '!$AH$55,'6. Seznam dokazil'!E:E,'6a. Seznam dokazil '!AA191)</f>
        <v>0</v>
      </c>
      <c r="AI191" s="171">
        <f t="shared" si="348"/>
        <v>0</v>
      </c>
      <c r="AJ191" s="171">
        <f t="shared" si="349"/>
        <v>0</v>
      </c>
      <c r="AK191" s="1054"/>
      <c r="AL191" s="170">
        <f>IFERROR((J191/J195)*AK195,0)</f>
        <v>0</v>
      </c>
      <c r="AM191" s="65"/>
      <c r="AN191" s="65"/>
      <c r="AO191" s="65"/>
      <c r="AP191" s="123"/>
      <c r="AQ191" s="124"/>
      <c r="AR191" s="66" t="s">
        <v>77</v>
      </c>
      <c r="AS191" s="114">
        <f>SUMIFS('6. Seznam dokazil'!O:O,'6. Seznam dokazil'!C:C,$AS$186,'6. Seznam dokazil'!D:D,$AS$55,'6. Seznam dokazil'!E:E,AR191)</f>
        <v>0</v>
      </c>
      <c r="AT191" s="114">
        <f>SUMIFS('6. Seznam dokazil'!O:O,'6. Seznam dokazil'!C:C,$AS$186,'6. Seznam dokazil'!D:D,$AT$55,'6. Seznam dokazil'!E:E,AR191)</f>
        <v>0</v>
      </c>
      <c r="AU191" s="114">
        <f>SUMIFS('6. Seznam dokazil'!O:O,'6. Seznam dokazil'!C:C,$AS$186,'6. Seznam dokazil'!D:D,$AU$55,'6. Seznam dokazil'!E:E,AR191)</f>
        <v>0</v>
      </c>
      <c r="AV191" s="114">
        <f>SUMIFS('6. Seznam dokazil'!O:O,'6. Seznam dokazil'!C:C,$AS$186,'6. Seznam dokazil'!D:D,$AV$55,'6. Seznam dokazil'!E:E,AR191)</f>
        <v>0</v>
      </c>
      <c r="AW191" s="114">
        <f>SUMIFS('6. Seznam dokazil'!O:O,'6. Seznam dokazil'!C:C,$AS$186,'6. Seznam dokazil'!D:D,$AW$55,'6. Seznam dokazil'!E:E,AR191)</f>
        <v>0</v>
      </c>
      <c r="AX191" s="114">
        <f>IF($J$50=$AH$3,BB191,SUMIFS('6. Seznam dokazil'!O:O,'6. Seznam dokazil'!C:C,$AS$186,'6. Seznam dokazil'!D:D,$AX$55,'6. Seznam dokazil'!E:E,AR191))</f>
        <v>0</v>
      </c>
      <c r="AY191" s="114">
        <f>SUMIFS('6. Seznam dokazil'!O:O,'6. Seznam dokazil'!C:C,$AS$186,'6. Seznam dokazil'!D:D,$AY$55,'6. Seznam dokazil'!E:E,AR191)</f>
        <v>0</v>
      </c>
      <c r="AZ191" s="62">
        <f t="shared" si="350"/>
        <v>0</v>
      </c>
      <c r="BA191" s="1051"/>
      <c r="BB191" s="173">
        <f>IFERROR((J191/J195)*BA195,0)</f>
        <v>0</v>
      </c>
      <c r="BC191" s="135"/>
      <c r="BD191" s="66" t="s">
        <v>77</v>
      </c>
      <c r="BE191" s="114">
        <f t="shared" si="351"/>
        <v>0</v>
      </c>
      <c r="BF191" s="114">
        <f t="shared" si="351"/>
        <v>0</v>
      </c>
      <c r="BG191" s="114">
        <f t="shared" si="351"/>
        <v>0</v>
      </c>
      <c r="BH191" s="114">
        <f t="shared" si="351"/>
        <v>0</v>
      </c>
      <c r="BI191" s="114">
        <f t="shared" si="351"/>
        <v>0</v>
      </c>
      <c r="BJ191" s="114">
        <f t="shared" si="351"/>
        <v>0</v>
      </c>
      <c r="BK191" s="114">
        <f t="shared" si="351"/>
        <v>0</v>
      </c>
      <c r="BL191" s="62">
        <f t="shared" si="352"/>
        <v>0</v>
      </c>
      <c r="BM191" s="62">
        <f t="shared" si="353"/>
        <v>0</v>
      </c>
      <c r="BN191" s="80"/>
      <c r="BO191" s="137"/>
      <c r="BP191" s="66" t="s">
        <v>77</v>
      </c>
      <c r="BQ191" s="114">
        <f t="shared" si="354"/>
        <v>0</v>
      </c>
      <c r="BR191" s="114">
        <f t="shared" si="354"/>
        <v>0</v>
      </c>
      <c r="BS191" s="114">
        <f t="shared" si="354"/>
        <v>0</v>
      </c>
      <c r="BT191" s="114">
        <f t="shared" si="354"/>
        <v>0</v>
      </c>
      <c r="BU191" s="114">
        <f t="shared" si="354"/>
        <v>0</v>
      </c>
      <c r="BV191" s="114">
        <f t="shared" si="354"/>
        <v>0</v>
      </c>
      <c r="BW191" s="114">
        <f t="shared" si="354"/>
        <v>0</v>
      </c>
      <c r="BX191" s="62">
        <f t="shared" si="355"/>
        <v>0</v>
      </c>
      <c r="BY191" s="134"/>
      <c r="BZ191" s="119"/>
      <c r="CA191" s="119"/>
      <c r="CB191" s="119"/>
    </row>
    <row r="192" spans="2:80" ht="15" x14ac:dyDescent="0.2">
      <c r="B192" s="1104"/>
      <c r="D192" s="66" t="s">
        <v>78</v>
      </c>
      <c r="E192" s="114">
        <f>'3. FN PO PARTNERJIH '!D248</f>
        <v>0</v>
      </c>
      <c r="F192" s="114">
        <f>'3. FN PO PARTNERJIH '!E248</f>
        <v>0</v>
      </c>
      <c r="G192" s="114">
        <f>'3. FN PO PARTNERJIH '!F248</f>
        <v>0</v>
      </c>
      <c r="H192" s="114">
        <f>'3. FN PO PARTNERJIH '!G248</f>
        <v>0</v>
      </c>
      <c r="I192" s="114">
        <f>'3. FN PO PARTNERJIH '!H248</f>
        <v>0</v>
      </c>
      <c r="J192" s="114">
        <f>'3. FN PO PARTNERJIH '!I248</f>
        <v>0</v>
      </c>
      <c r="K192" s="114">
        <f>'3. FN PO PARTNERJIH '!J248</f>
        <v>0</v>
      </c>
      <c r="L192" s="62">
        <f t="shared" si="346"/>
        <v>0</v>
      </c>
      <c r="M192" s="85"/>
      <c r="N192" s="73"/>
      <c r="O192" s="66" t="s">
        <v>78</v>
      </c>
      <c r="P192" s="114">
        <f>'8a. Pretekli potrjeni izdatki'!E176</f>
        <v>0</v>
      </c>
      <c r="Q192" s="114">
        <f>'8a. Pretekli potrjeni izdatki'!F176</f>
        <v>0</v>
      </c>
      <c r="R192" s="114">
        <f>'8a. Pretekli potrjeni izdatki'!G176</f>
        <v>0</v>
      </c>
      <c r="S192" s="114">
        <f>'8a. Pretekli potrjeni izdatki'!H176</f>
        <v>0</v>
      </c>
      <c r="T192" s="114">
        <f>'8a. Pretekli potrjeni izdatki'!I176</f>
        <v>0</v>
      </c>
      <c r="U192" s="114">
        <f>'8a. Pretekli potrjeni izdatki'!J176</f>
        <v>0</v>
      </c>
      <c r="V192" s="114">
        <f>'8a. Pretekli potrjeni izdatki'!K176</f>
        <v>0</v>
      </c>
      <c r="W192" s="62">
        <f t="shared" si="347"/>
        <v>0</v>
      </c>
      <c r="X192" s="118"/>
      <c r="Y192" s="73"/>
      <c r="Z192" s="139" t="str">
        <f>IF(COUNTIF('2. IZJAVA'!$P$54,"?*"),'2. IZJAVA'!$P$54,"")</f>
        <v/>
      </c>
      <c r="AA192" s="169" t="s">
        <v>78</v>
      </c>
      <c r="AB192" s="170">
        <f>SUMIFS('6. Seznam dokazil'!P:P,'6. Seznam dokazil'!C:C,AB186,'6. Seznam dokazil'!D:D,$AB$55,'6. Seznam dokazil'!E:E,AA192)</f>
        <v>0</v>
      </c>
      <c r="AC192" s="170">
        <f>SUMIFS('6. Seznam dokazil'!P:P,'6. Seznam dokazil'!C:C,'6a. Seznam dokazil '!AB186,'6. Seznam dokazil'!D:D,'6a. Seznam dokazil '!$AC$55,'6. Seznam dokazil'!E:E,'6a. Seznam dokazil '!AA192)</f>
        <v>0</v>
      </c>
      <c r="AD192" s="170">
        <f>SUMIFS('6. Seznam dokazil'!P:P,'6. Seznam dokazil'!C:C,'6a. Seznam dokazil '!AB186,'6. Seznam dokazil'!D:D,'6a. Seznam dokazil '!$AD$55,'6. Seznam dokazil'!E:E,'6a. Seznam dokazil '!AA192)</f>
        <v>0</v>
      </c>
      <c r="AE192" s="170">
        <f>SUMIFS('6. Seznam dokazil'!P:P,'6. Seznam dokazil'!C:C,'6a. Seznam dokazil '!AB186,'6. Seznam dokazil'!D:D,'6a. Seznam dokazil '!$AE$55,'6. Seznam dokazil'!E:E,'6a. Seznam dokazil '!AA192)</f>
        <v>0</v>
      </c>
      <c r="AF192" s="320">
        <f>SUMIFS('6. Seznam dokazil'!P:P,'6. Seznam dokazil'!C:C,'6a. Seznam dokazil '!AB186,'6. Seznam dokazil'!D:D,'6a. Seznam dokazil '!$AF$55,'6. Seznam dokazil'!E:E,'6a. Seznam dokazil '!AA192)</f>
        <v>0</v>
      </c>
      <c r="AG192" s="170">
        <f>IF($J$50=$AH$3,AL192,SUMIFS('6. Seznam dokazil'!P:P,'6. Seznam dokazil'!C:C,'6a. Seznam dokazil '!AB186,'6. Seznam dokazil'!D:D,'6a. Seznam dokazil '!$AG$55,'6. Seznam dokazil'!E:E,'6a. Seznam dokazil '!AA192))</f>
        <v>0</v>
      </c>
      <c r="AH192" s="323">
        <f>SUMIFS('6. Seznam dokazil'!P:P,'6. Seznam dokazil'!C:C,'6a. Seznam dokazil '!AB186,'6. Seznam dokazil'!D:D,'6a. Seznam dokazil '!$AH$55,'6. Seznam dokazil'!E:E,'6a. Seznam dokazil '!AA192)</f>
        <v>0</v>
      </c>
      <c r="AI192" s="171">
        <f t="shared" si="348"/>
        <v>0</v>
      </c>
      <c r="AJ192" s="171">
        <f t="shared" si="349"/>
        <v>0</v>
      </c>
      <c r="AK192" s="1054"/>
      <c r="AL192" s="170">
        <f>IFERROR((J192/J195)*AK195,0)</f>
        <v>0</v>
      </c>
      <c r="AM192" s="65"/>
      <c r="AN192" s="65"/>
      <c r="AO192" s="65"/>
      <c r="AP192" s="123"/>
      <c r="AQ192" s="124"/>
      <c r="AR192" s="66" t="s">
        <v>78</v>
      </c>
      <c r="AS192" s="114">
        <f>SUMIFS('6. Seznam dokazil'!O:O,'6. Seznam dokazil'!C:C,$AS$186,'6. Seznam dokazil'!D:D,$AS$55,'6. Seznam dokazil'!E:E,AR192)</f>
        <v>0</v>
      </c>
      <c r="AT192" s="114">
        <f>SUMIFS('6. Seznam dokazil'!O:O,'6. Seznam dokazil'!C:C,$AS$186,'6. Seznam dokazil'!D:D,$AT$55,'6. Seznam dokazil'!E:E,AR192)</f>
        <v>0</v>
      </c>
      <c r="AU192" s="114">
        <f>SUMIFS('6. Seznam dokazil'!O:O,'6. Seznam dokazil'!C:C,$AS$186,'6. Seznam dokazil'!D:D,$AU$55,'6. Seznam dokazil'!E:E,AR192)</f>
        <v>0</v>
      </c>
      <c r="AV192" s="114">
        <f>SUMIFS('6. Seznam dokazil'!O:O,'6. Seznam dokazil'!C:C,$AS$186,'6. Seznam dokazil'!D:D,$AV$55,'6. Seznam dokazil'!E:E,AR192)</f>
        <v>0</v>
      </c>
      <c r="AW192" s="114">
        <f>SUMIFS('6. Seznam dokazil'!O:O,'6. Seznam dokazil'!C:C,$AS$186,'6. Seznam dokazil'!D:D,$AW$55,'6. Seznam dokazil'!E:E,AR192)</f>
        <v>0</v>
      </c>
      <c r="AX192" s="114">
        <f>IF($J$50=$AH$3,BB192,SUMIFS('6. Seznam dokazil'!O:O,'6. Seznam dokazil'!C:C,$AS$186,'6. Seznam dokazil'!D:D,$AX$55,'6. Seznam dokazil'!E:E,AR192))</f>
        <v>0</v>
      </c>
      <c r="AY192" s="114">
        <f>SUMIFS('6. Seznam dokazil'!O:O,'6. Seznam dokazil'!C:C,$AS$186,'6. Seznam dokazil'!D:D,$AY$55,'6. Seznam dokazil'!E:E,AR192)</f>
        <v>0</v>
      </c>
      <c r="AZ192" s="62">
        <f t="shared" si="350"/>
        <v>0</v>
      </c>
      <c r="BA192" s="1051"/>
      <c r="BB192" s="173">
        <f>IFERROR((J192/J195)*BA195,0)</f>
        <v>0</v>
      </c>
      <c r="BC192" s="135"/>
      <c r="BD192" s="66" t="s">
        <v>78</v>
      </c>
      <c r="BE192" s="114">
        <f t="shared" si="351"/>
        <v>0</v>
      </c>
      <c r="BF192" s="114">
        <f t="shared" si="351"/>
        <v>0</v>
      </c>
      <c r="BG192" s="114">
        <f t="shared" si="351"/>
        <v>0</v>
      </c>
      <c r="BH192" s="114">
        <f t="shared" si="351"/>
        <v>0</v>
      </c>
      <c r="BI192" s="114">
        <f t="shared" si="351"/>
        <v>0</v>
      </c>
      <c r="BJ192" s="114">
        <f t="shared" si="351"/>
        <v>0</v>
      </c>
      <c r="BK192" s="114">
        <f t="shared" si="351"/>
        <v>0</v>
      </c>
      <c r="BL192" s="62">
        <f t="shared" si="352"/>
        <v>0</v>
      </c>
      <c r="BM192" s="62">
        <f t="shared" si="353"/>
        <v>0</v>
      </c>
      <c r="BN192" s="80"/>
      <c r="BO192" s="137"/>
      <c r="BP192" s="66" t="s">
        <v>78</v>
      </c>
      <c r="BQ192" s="114">
        <f t="shared" si="354"/>
        <v>0</v>
      </c>
      <c r="BR192" s="114">
        <f t="shared" si="354"/>
        <v>0</v>
      </c>
      <c r="BS192" s="114">
        <f t="shared" si="354"/>
        <v>0</v>
      </c>
      <c r="BT192" s="114">
        <f t="shared" si="354"/>
        <v>0</v>
      </c>
      <c r="BU192" s="114">
        <f t="shared" si="354"/>
        <v>0</v>
      </c>
      <c r="BV192" s="114">
        <f t="shared" si="354"/>
        <v>0</v>
      </c>
      <c r="BW192" s="114">
        <f t="shared" si="354"/>
        <v>0</v>
      </c>
      <c r="BX192" s="62">
        <f t="shared" si="355"/>
        <v>0</v>
      </c>
      <c r="BY192" s="134"/>
      <c r="BZ192" s="119"/>
      <c r="CA192" s="119"/>
      <c r="CB192" s="119"/>
    </row>
    <row r="193" spans="2:80" ht="15" x14ac:dyDescent="0.2">
      <c r="B193" s="1104"/>
      <c r="D193" s="66" t="s">
        <v>79</v>
      </c>
      <c r="E193" s="114">
        <f>'3. FN PO PARTNERJIH '!D249</f>
        <v>0</v>
      </c>
      <c r="F193" s="114">
        <f>'3. FN PO PARTNERJIH '!E249</f>
        <v>0</v>
      </c>
      <c r="G193" s="114">
        <f>'3. FN PO PARTNERJIH '!F249</f>
        <v>0</v>
      </c>
      <c r="H193" s="114">
        <f>'3. FN PO PARTNERJIH '!G249</f>
        <v>0</v>
      </c>
      <c r="I193" s="114">
        <f>'3. FN PO PARTNERJIH '!H249</f>
        <v>0</v>
      </c>
      <c r="J193" s="114">
        <f>'3. FN PO PARTNERJIH '!I249</f>
        <v>0</v>
      </c>
      <c r="K193" s="114">
        <f>'3. FN PO PARTNERJIH '!J249</f>
        <v>0</v>
      </c>
      <c r="L193" s="62">
        <f t="shared" si="346"/>
        <v>0</v>
      </c>
      <c r="M193" s="85"/>
      <c r="N193" s="73"/>
      <c r="O193" s="66" t="s">
        <v>79</v>
      </c>
      <c r="P193" s="114">
        <f>'8a. Pretekli potrjeni izdatki'!E177</f>
        <v>0</v>
      </c>
      <c r="Q193" s="114">
        <f>'8a. Pretekli potrjeni izdatki'!F177</f>
        <v>0</v>
      </c>
      <c r="R193" s="114">
        <f>'8a. Pretekli potrjeni izdatki'!G177</f>
        <v>0</v>
      </c>
      <c r="S193" s="114">
        <f>'8a. Pretekli potrjeni izdatki'!H177</f>
        <v>0</v>
      </c>
      <c r="T193" s="114">
        <f>'8a. Pretekli potrjeni izdatki'!I177</f>
        <v>0</v>
      </c>
      <c r="U193" s="114">
        <f>'8a. Pretekli potrjeni izdatki'!J177</f>
        <v>0</v>
      </c>
      <c r="V193" s="114">
        <f>'8a. Pretekli potrjeni izdatki'!K177</f>
        <v>0</v>
      </c>
      <c r="W193" s="62">
        <f t="shared" si="347"/>
        <v>0</v>
      </c>
      <c r="X193" s="118"/>
      <c r="Y193" s="73"/>
      <c r="Z193" s="139" t="str">
        <f>IF(COUNTIF('2. IZJAVA'!$P$54,"?*"),'2. IZJAVA'!$P$54,"")</f>
        <v/>
      </c>
      <c r="AA193" s="169" t="s">
        <v>79</v>
      </c>
      <c r="AB193" s="170">
        <f>SUMIFS('6. Seznam dokazil'!P:P,'6. Seznam dokazil'!C:C,AB186,'6. Seznam dokazil'!D:D,$AB$55,'6. Seznam dokazil'!E:E,AA193)</f>
        <v>0</v>
      </c>
      <c r="AC193" s="170">
        <f>SUMIFS('6. Seznam dokazil'!P:P,'6. Seznam dokazil'!C:C,'6a. Seznam dokazil '!AB186,'6. Seznam dokazil'!D:D,'6a. Seznam dokazil '!$AC$55,'6. Seznam dokazil'!E:E,'6a. Seznam dokazil '!AA193)</f>
        <v>0</v>
      </c>
      <c r="AD193" s="170">
        <f>SUMIFS('6. Seznam dokazil'!P:P,'6. Seznam dokazil'!C:C,'6a. Seznam dokazil '!AB186,'6. Seznam dokazil'!D:D,'6a. Seznam dokazil '!$AD$55,'6. Seznam dokazil'!E:E,'6a. Seznam dokazil '!AA193)</f>
        <v>0</v>
      </c>
      <c r="AE193" s="170">
        <f>SUMIFS('6. Seznam dokazil'!P:P,'6. Seznam dokazil'!C:C,'6a. Seznam dokazil '!AB186,'6. Seznam dokazil'!D:D,'6a. Seznam dokazil '!$AE$55,'6. Seznam dokazil'!E:E,'6a. Seznam dokazil '!AA193)</f>
        <v>0</v>
      </c>
      <c r="AF193" s="320">
        <f>SUMIFS('6. Seznam dokazil'!P:P,'6. Seznam dokazil'!C:C,'6a. Seznam dokazil '!AB186,'6. Seznam dokazil'!D:D,'6a. Seznam dokazil '!$AF$55,'6. Seznam dokazil'!E:E,'6a. Seznam dokazil '!AA193)</f>
        <v>0</v>
      </c>
      <c r="AG193" s="170">
        <f>IF($J$50=$AH$3,AL193,SUMIFS('6. Seznam dokazil'!P:P,'6. Seznam dokazil'!C:C,'6a. Seznam dokazil '!AB186,'6. Seznam dokazil'!D:D,'6a. Seznam dokazil '!$AG$55,'6. Seznam dokazil'!E:E,'6a. Seznam dokazil '!AA193))</f>
        <v>0</v>
      </c>
      <c r="AH193" s="323">
        <f>SUMIFS('6. Seznam dokazil'!P:P,'6. Seznam dokazil'!C:C,'6a. Seznam dokazil '!AB186,'6. Seznam dokazil'!D:D,'6a. Seznam dokazil '!$AH$55,'6. Seznam dokazil'!E:E,'6a. Seznam dokazil '!AA193)</f>
        <v>0</v>
      </c>
      <c r="AI193" s="171">
        <f t="shared" si="348"/>
        <v>0</v>
      </c>
      <c r="AJ193" s="171">
        <f t="shared" si="349"/>
        <v>0</v>
      </c>
      <c r="AK193" s="1054"/>
      <c r="AL193" s="170">
        <f>IFERROR((J193/J195)*AK195,0)</f>
        <v>0</v>
      </c>
      <c r="AM193" s="65"/>
      <c r="AN193" s="65"/>
      <c r="AO193" s="65"/>
      <c r="AP193" s="123"/>
      <c r="AQ193" s="124"/>
      <c r="AR193" s="66" t="s">
        <v>79</v>
      </c>
      <c r="AS193" s="114">
        <f>SUMIFS('6. Seznam dokazil'!O:O,'6. Seznam dokazil'!C:C,$AS$186,'6. Seznam dokazil'!D:D,$AS$55,'6. Seznam dokazil'!E:E,AR193)</f>
        <v>0</v>
      </c>
      <c r="AT193" s="114">
        <f>SUMIFS('6. Seznam dokazil'!O:O,'6. Seznam dokazil'!C:C,$AS$186,'6. Seznam dokazil'!D:D,$AT$55,'6. Seznam dokazil'!E:E,AR193)</f>
        <v>0</v>
      </c>
      <c r="AU193" s="114">
        <f>SUMIFS('6. Seznam dokazil'!O:O,'6. Seznam dokazil'!C:C,$AS$186,'6. Seznam dokazil'!D:D,$AU$55,'6. Seznam dokazil'!E:E,AR193)</f>
        <v>0</v>
      </c>
      <c r="AV193" s="114">
        <f>SUMIFS('6. Seznam dokazil'!O:O,'6. Seznam dokazil'!C:C,$AS$186,'6. Seznam dokazil'!D:D,$AV$55,'6. Seznam dokazil'!E:E,AR193)</f>
        <v>0</v>
      </c>
      <c r="AW193" s="114">
        <f>SUMIFS('6. Seznam dokazil'!O:O,'6. Seznam dokazil'!C:C,$AS$186,'6. Seznam dokazil'!D:D,$AW$55,'6. Seznam dokazil'!E:E,AR193)</f>
        <v>0</v>
      </c>
      <c r="AX193" s="114">
        <f>IF($J$50=$AH$3,BB193,SUMIFS('6. Seznam dokazil'!O:O,'6. Seznam dokazil'!C:C,$AS$186,'6. Seznam dokazil'!D:D,$AX$55,'6. Seznam dokazil'!E:E,AR193))</f>
        <v>0</v>
      </c>
      <c r="AY193" s="114">
        <f>SUMIFS('6. Seznam dokazil'!O:O,'6. Seznam dokazil'!C:C,$AS$186,'6. Seznam dokazil'!D:D,$AY$55,'6. Seznam dokazil'!E:E,AR193)</f>
        <v>0</v>
      </c>
      <c r="AZ193" s="62">
        <f t="shared" si="350"/>
        <v>0</v>
      </c>
      <c r="BA193" s="1051"/>
      <c r="BB193" s="173">
        <f>IFERROR((J193/J195)*BA195,0)</f>
        <v>0</v>
      </c>
      <c r="BC193" s="135"/>
      <c r="BD193" s="66" t="s">
        <v>79</v>
      </c>
      <c r="BE193" s="114">
        <f t="shared" si="351"/>
        <v>0</v>
      </c>
      <c r="BF193" s="114">
        <f t="shared" si="351"/>
        <v>0</v>
      </c>
      <c r="BG193" s="114">
        <f t="shared" si="351"/>
        <v>0</v>
      </c>
      <c r="BH193" s="114">
        <f t="shared" si="351"/>
        <v>0</v>
      </c>
      <c r="BI193" s="114">
        <f t="shared" si="351"/>
        <v>0</v>
      </c>
      <c r="BJ193" s="114">
        <f t="shared" si="351"/>
        <v>0</v>
      </c>
      <c r="BK193" s="114">
        <f t="shared" si="351"/>
        <v>0</v>
      </c>
      <c r="BL193" s="62">
        <f t="shared" si="352"/>
        <v>0</v>
      </c>
      <c r="BM193" s="62">
        <f t="shared" si="353"/>
        <v>0</v>
      </c>
      <c r="BN193" s="80"/>
      <c r="BO193" s="137"/>
      <c r="BP193" s="66" t="s">
        <v>79</v>
      </c>
      <c r="BQ193" s="114">
        <f t="shared" si="354"/>
        <v>0</v>
      </c>
      <c r="BR193" s="114">
        <f t="shared" si="354"/>
        <v>0</v>
      </c>
      <c r="BS193" s="114">
        <f t="shared" si="354"/>
        <v>0</v>
      </c>
      <c r="BT193" s="114">
        <f t="shared" si="354"/>
        <v>0</v>
      </c>
      <c r="BU193" s="114">
        <f t="shared" si="354"/>
        <v>0</v>
      </c>
      <c r="BV193" s="114">
        <f t="shared" si="354"/>
        <v>0</v>
      </c>
      <c r="BW193" s="114">
        <f t="shared" si="354"/>
        <v>0</v>
      </c>
      <c r="BX193" s="62">
        <f t="shared" si="355"/>
        <v>0</v>
      </c>
      <c r="BY193" s="134"/>
      <c r="BZ193" s="119"/>
      <c r="CA193" s="119"/>
      <c r="CB193" s="119"/>
    </row>
    <row r="194" spans="2:80" ht="15" x14ac:dyDescent="0.2">
      <c r="B194" s="1104"/>
      <c r="D194" s="66" t="s">
        <v>100</v>
      </c>
      <c r="E194" s="114">
        <f>'3. FN PO PARTNERJIH '!D250</f>
        <v>0</v>
      </c>
      <c r="F194" s="114">
        <f>'3. FN PO PARTNERJIH '!E250</f>
        <v>0</v>
      </c>
      <c r="G194" s="114">
        <f>'3. FN PO PARTNERJIH '!F250</f>
        <v>0</v>
      </c>
      <c r="H194" s="114">
        <f>'3. FN PO PARTNERJIH '!G250</f>
        <v>0</v>
      </c>
      <c r="I194" s="114">
        <f>'3. FN PO PARTNERJIH '!H250</f>
        <v>0</v>
      </c>
      <c r="J194" s="114">
        <f>'3. FN PO PARTNERJIH '!I250</f>
        <v>0</v>
      </c>
      <c r="K194" s="114">
        <f>'3. FN PO PARTNERJIH '!J250</f>
        <v>0</v>
      </c>
      <c r="L194" s="62">
        <f t="shared" si="346"/>
        <v>0</v>
      </c>
      <c r="M194" s="85"/>
      <c r="N194" s="73"/>
      <c r="O194" s="66" t="s">
        <v>100</v>
      </c>
      <c r="P194" s="114">
        <f>'8a. Pretekli potrjeni izdatki'!E178</f>
        <v>0</v>
      </c>
      <c r="Q194" s="114">
        <f>'8a. Pretekli potrjeni izdatki'!F178</f>
        <v>0</v>
      </c>
      <c r="R194" s="114">
        <f>'8a. Pretekli potrjeni izdatki'!G178</f>
        <v>0</v>
      </c>
      <c r="S194" s="114">
        <f>'8a. Pretekli potrjeni izdatki'!H178</f>
        <v>0</v>
      </c>
      <c r="T194" s="114">
        <f>'8a. Pretekli potrjeni izdatki'!I178</f>
        <v>0</v>
      </c>
      <c r="U194" s="114">
        <f>'8a. Pretekli potrjeni izdatki'!J178</f>
        <v>0</v>
      </c>
      <c r="V194" s="114">
        <f>'8a. Pretekli potrjeni izdatki'!K178</f>
        <v>0</v>
      </c>
      <c r="W194" s="62">
        <f t="shared" si="347"/>
        <v>0</v>
      </c>
      <c r="X194" s="149"/>
      <c r="Y194" s="73"/>
      <c r="Z194" s="139" t="str">
        <f>IF(COUNTIF('2. IZJAVA'!$P$54,"?*"),'2. IZJAVA'!$P$54,"")</f>
        <v/>
      </c>
      <c r="AA194" s="169" t="s">
        <v>100</v>
      </c>
      <c r="AB194" s="170">
        <f>SUMIFS('6. Seznam dokazil'!P:P,'6. Seznam dokazil'!C:C,AB186,'6. Seznam dokazil'!D:D,$AB$55,'6. Seznam dokazil'!E:E,AA194)</f>
        <v>0</v>
      </c>
      <c r="AC194" s="170">
        <f>SUMIFS('6. Seznam dokazil'!P:P,'6. Seznam dokazil'!C:C,'6a. Seznam dokazil '!AB186,'6. Seznam dokazil'!D:D,'6a. Seznam dokazil '!$AC$55,'6. Seznam dokazil'!E:E,'6a. Seznam dokazil '!AA194)</f>
        <v>0</v>
      </c>
      <c r="AD194" s="170">
        <f>SUMIFS('6. Seznam dokazil'!P:P,'6. Seznam dokazil'!C:C,'6a. Seznam dokazil '!AB186,'6. Seznam dokazil'!D:D,'6a. Seznam dokazil '!$AD$55,'6. Seznam dokazil'!E:E,'6a. Seznam dokazil '!AA194)</f>
        <v>0</v>
      </c>
      <c r="AE194" s="170">
        <f>SUMIFS('6. Seznam dokazil'!P:P,'6. Seznam dokazil'!C:C,'6a. Seznam dokazil '!AB186,'6. Seznam dokazil'!D:D,'6a. Seznam dokazil '!$AE$55,'6. Seznam dokazil'!E:E,'6a. Seznam dokazil '!AA194)</f>
        <v>0</v>
      </c>
      <c r="AF194" s="320">
        <f>SUMIFS('6. Seznam dokazil'!P:P,'6. Seznam dokazil'!C:C,'6a. Seznam dokazil '!AB186,'6. Seznam dokazil'!D:D,'6a. Seznam dokazil '!$AF$55,'6. Seznam dokazil'!E:E,'6a. Seznam dokazil '!AA194)</f>
        <v>0</v>
      </c>
      <c r="AG194" s="170">
        <f>IF($J$50=$AH$3,AL194,SUMIFS('6. Seznam dokazil'!P:P,'6. Seznam dokazil'!C:C,'6a. Seznam dokazil '!AB186,'6. Seznam dokazil'!D:D,'6a. Seznam dokazil '!$AG$55,'6. Seznam dokazil'!E:E,'6a. Seznam dokazil '!AA194))</f>
        <v>0</v>
      </c>
      <c r="AH194" s="323">
        <f>SUMIFS('6. Seznam dokazil'!P:P,'6. Seznam dokazil'!C:C,'6a. Seznam dokazil '!AB186,'6. Seznam dokazil'!D:D,'6a. Seznam dokazil '!$AH$55,'6. Seznam dokazil'!E:E,'6a. Seznam dokazil '!AA194)</f>
        <v>0</v>
      </c>
      <c r="AI194" s="171">
        <f t="shared" si="348"/>
        <v>0</v>
      </c>
      <c r="AJ194" s="171">
        <f t="shared" si="349"/>
        <v>0</v>
      </c>
      <c r="AK194" s="1055"/>
      <c r="AL194" s="170">
        <f>IFERROR((J194/J195)*AK195,0)</f>
        <v>0</v>
      </c>
      <c r="AM194" s="65"/>
      <c r="AN194" s="65"/>
      <c r="AO194" s="65"/>
      <c r="AP194" s="123"/>
      <c r="AQ194" s="124"/>
      <c r="AR194" s="66" t="s">
        <v>100</v>
      </c>
      <c r="AS194" s="114">
        <f>SUMIFS('6. Seznam dokazil'!O:O,'6. Seznam dokazil'!C:C,$AS$186,'6. Seznam dokazil'!D:D,$AS$55,'6. Seznam dokazil'!E:E,AR194)</f>
        <v>0</v>
      </c>
      <c r="AT194" s="114">
        <f>SUMIFS('6. Seznam dokazil'!O:O,'6. Seznam dokazil'!C:C,$AS$186,'6. Seznam dokazil'!D:D,$AT$55,'6. Seznam dokazil'!E:E,AR194)</f>
        <v>0</v>
      </c>
      <c r="AU194" s="114">
        <f>SUMIFS('6. Seznam dokazil'!O:O,'6. Seznam dokazil'!C:C,$AS$186,'6. Seznam dokazil'!D:D,$AU$55,'6. Seznam dokazil'!E:E,AR194)</f>
        <v>0</v>
      </c>
      <c r="AV194" s="114">
        <f>SUMIFS('6. Seznam dokazil'!O:O,'6. Seznam dokazil'!C:C,$AS$186,'6. Seznam dokazil'!D:D,$AV$55,'6. Seznam dokazil'!E:E,AR194)</f>
        <v>0</v>
      </c>
      <c r="AW194" s="114">
        <f>SUMIFS('6. Seznam dokazil'!O:O,'6. Seznam dokazil'!C:C,$AS$186,'6. Seznam dokazil'!D:D,$AW$55,'6. Seznam dokazil'!E:E,AR194)</f>
        <v>0</v>
      </c>
      <c r="AX194" s="114">
        <f>IF($J$50=$AH$3,BB194,SUMIFS('6. Seznam dokazil'!O:O,'6. Seznam dokazil'!C:C,$AS$186,'6. Seznam dokazil'!D:D,$AX$55,'6. Seznam dokazil'!E:E,AR194))</f>
        <v>0</v>
      </c>
      <c r="AY194" s="114">
        <f>SUMIFS('6. Seznam dokazil'!O:O,'6. Seznam dokazil'!C:C,$AS$186,'6. Seznam dokazil'!D:D,$AY$55,'6. Seznam dokazil'!E:E,AR194)</f>
        <v>0</v>
      </c>
      <c r="AZ194" s="62">
        <f t="shared" si="350"/>
        <v>0</v>
      </c>
      <c r="BA194" s="1052"/>
      <c r="BB194" s="173">
        <f>IFERROR((J194/J195)*BA195,0)</f>
        <v>0</v>
      </c>
      <c r="BC194" s="135"/>
      <c r="BD194" s="66" t="s">
        <v>100</v>
      </c>
      <c r="BE194" s="114">
        <f t="shared" si="351"/>
        <v>0</v>
      </c>
      <c r="BF194" s="114">
        <f t="shared" si="351"/>
        <v>0</v>
      </c>
      <c r="BG194" s="114">
        <f t="shared" si="351"/>
        <v>0</v>
      </c>
      <c r="BH194" s="114">
        <f t="shared" si="351"/>
        <v>0</v>
      </c>
      <c r="BI194" s="114">
        <f t="shared" si="351"/>
        <v>0</v>
      </c>
      <c r="BJ194" s="114">
        <f t="shared" si="351"/>
        <v>0</v>
      </c>
      <c r="BK194" s="114">
        <f t="shared" si="351"/>
        <v>0</v>
      </c>
      <c r="BL194" s="62">
        <f t="shared" si="352"/>
        <v>0</v>
      </c>
      <c r="BM194" s="62">
        <f t="shared" si="353"/>
        <v>0</v>
      </c>
      <c r="BN194" s="80"/>
      <c r="BO194" s="137"/>
      <c r="BP194" s="66" t="s">
        <v>100</v>
      </c>
      <c r="BQ194" s="114">
        <f t="shared" si="354"/>
        <v>0</v>
      </c>
      <c r="BR194" s="114">
        <f t="shared" si="354"/>
        <v>0</v>
      </c>
      <c r="BS194" s="114">
        <f t="shared" si="354"/>
        <v>0</v>
      </c>
      <c r="BT194" s="114">
        <f t="shared" si="354"/>
        <v>0</v>
      </c>
      <c r="BU194" s="114">
        <f t="shared" si="354"/>
        <v>0</v>
      </c>
      <c r="BV194" s="114">
        <f t="shared" si="354"/>
        <v>0</v>
      </c>
      <c r="BW194" s="114">
        <f t="shared" si="354"/>
        <v>0</v>
      </c>
      <c r="BX194" s="62">
        <f t="shared" si="355"/>
        <v>0</v>
      </c>
      <c r="BY194" s="134"/>
      <c r="BZ194" s="119"/>
      <c r="CA194" s="119"/>
      <c r="CB194" s="119"/>
    </row>
    <row r="195" spans="2:80" ht="45.75" thickBot="1" x14ac:dyDescent="0.25">
      <c r="B195" s="1105"/>
      <c r="D195" s="66" t="str">
        <f>"ODOBRENA SREDSTVA"&amp;" "&amp;E186</f>
        <v>ODOBRENA SREDSTVA PARTNER 11</v>
      </c>
      <c r="E195" s="67">
        <f>SUM(E177:E194)</f>
        <v>0</v>
      </c>
      <c r="F195" s="67">
        <f t="shared" ref="F195:L195" si="356">SUM(F189:F194)</f>
        <v>0</v>
      </c>
      <c r="G195" s="67">
        <f t="shared" si="356"/>
        <v>0</v>
      </c>
      <c r="H195" s="67">
        <f t="shared" si="356"/>
        <v>0</v>
      </c>
      <c r="I195" s="67">
        <f t="shared" si="356"/>
        <v>0</v>
      </c>
      <c r="J195" s="67">
        <f t="shared" si="356"/>
        <v>0</v>
      </c>
      <c r="K195" s="67">
        <f t="shared" si="356"/>
        <v>0</v>
      </c>
      <c r="L195" s="67">
        <f t="shared" si="356"/>
        <v>0</v>
      </c>
      <c r="M195" s="85"/>
      <c r="N195" s="73"/>
      <c r="O195" s="66" t="str">
        <f>"PPI"&amp;" "&amp;P186</f>
        <v>PPI 0</v>
      </c>
      <c r="P195" s="67">
        <f t="shared" ref="P195:W195" si="357">SUM(P189:P194)</f>
        <v>0</v>
      </c>
      <c r="Q195" s="67">
        <f t="shared" si="357"/>
        <v>0</v>
      </c>
      <c r="R195" s="67">
        <f t="shared" si="357"/>
        <v>0</v>
      </c>
      <c r="S195" s="67">
        <f t="shared" si="357"/>
        <v>0</v>
      </c>
      <c r="T195" s="67">
        <f t="shared" si="357"/>
        <v>0</v>
      </c>
      <c r="U195" s="67">
        <f t="shared" si="357"/>
        <v>0</v>
      </c>
      <c r="V195" s="67">
        <f t="shared" si="357"/>
        <v>0</v>
      </c>
      <c r="W195" s="67">
        <f t="shared" si="357"/>
        <v>0</v>
      </c>
      <c r="X195" s="149"/>
      <c r="Y195" s="73"/>
      <c r="Z195" s="139"/>
      <c r="AA195" s="169" t="str">
        <f>$AA$47&amp;" "&amp;AB186</f>
        <v>POTRJENI (PO KONTROLI) PARTNER 11</v>
      </c>
      <c r="AB195" s="182">
        <f t="shared" ref="AB195:AH195" si="358">SUM(AB189:AB194)</f>
        <v>0</v>
      </c>
      <c r="AC195" s="182">
        <f t="shared" si="358"/>
        <v>0</v>
      </c>
      <c r="AD195" s="182">
        <f t="shared" si="358"/>
        <v>0</v>
      </c>
      <c r="AE195" s="182">
        <f t="shared" si="358"/>
        <v>0</v>
      </c>
      <c r="AF195" s="321">
        <f t="shared" si="358"/>
        <v>0</v>
      </c>
      <c r="AG195" s="182">
        <f t="shared" si="358"/>
        <v>0</v>
      </c>
      <c r="AH195" s="324">
        <f t="shared" si="358"/>
        <v>0</v>
      </c>
      <c r="AI195" s="182">
        <f>SUM(AI189:AI194)</f>
        <v>0</v>
      </c>
      <c r="AJ195" s="182">
        <f>+AH195+AI195</f>
        <v>0</v>
      </c>
      <c r="AK195" s="182" t="b">
        <f>IF($J$50=$AH$3,IF(((AB195*AG187)+U195)&lt;=J195,(AB195*AG187),J195-U195))</f>
        <v>0</v>
      </c>
      <c r="AL195" s="182">
        <f>+AL194+AL193+AL192+AL191+AL190+AL189</f>
        <v>0</v>
      </c>
      <c r="AM195" s="65"/>
      <c r="AN195" s="65"/>
      <c r="AO195" s="65"/>
      <c r="AP195" s="123"/>
      <c r="AQ195" s="124"/>
      <c r="AR195" s="66" t="str">
        <f>$AA$47&amp;" "&amp;AS186</f>
        <v>POTRJENI (PO KONTROLI) PARTNER 11</v>
      </c>
      <c r="AS195" s="67">
        <f t="shared" ref="AS195:AZ195" si="359">SUM(AS189:AS194)</f>
        <v>0</v>
      </c>
      <c r="AT195" s="67">
        <f t="shared" si="359"/>
        <v>0</v>
      </c>
      <c r="AU195" s="67">
        <f t="shared" si="359"/>
        <v>0</v>
      </c>
      <c r="AV195" s="67">
        <f t="shared" si="359"/>
        <v>0</v>
      </c>
      <c r="AW195" s="67">
        <f t="shared" si="359"/>
        <v>0</v>
      </c>
      <c r="AX195" s="67">
        <f t="shared" si="359"/>
        <v>0</v>
      </c>
      <c r="AY195" s="67">
        <f t="shared" si="359"/>
        <v>0</v>
      </c>
      <c r="AZ195" s="67">
        <f t="shared" si="359"/>
        <v>0</v>
      </c>
      <c r="BA195" s="183" t="b">
        <f>IF($J$50=$AH$3,IF(((AS195*AG187)+U195)&lt;=J195,(AS195*AG187),J195-U195))</f>
        <v>0</v>
      </c>
      <c r="BB195" s="183">
        <f>+BB194+BB193+BB192+BB191+BB190+BB189</f>
        <v>0</v>
      </c>
      <c r="BC195" s="135"/>
      <c r="BD195" s="66" t="str">
        <f>$AA$47&amp;" "&amp;BE186</f>
        <v>POTRJENI (PO KONTROLI) 0</v>
      </c>
      <c r="BE195" s="67">
        <f t="shared" ref="BE195:BK195" si="360">SUM(BE189:BE194)</f>
        <v>0</v>
      </c>
      <c r="BF195" s="67">
        <f t="shared" si="360"/>
        <v>0</v>
      </c>
      <c r="BG195" s="67">
        <f t="shared" si="360"/>
        <v>0</v>
      </c>
      <c r="BH195" s="67">
        <f t="shared" si="360"/>
        <v>0</v>
      </c>
      <c r="BI195" s="67">
        <f t="shared" si="360"/>
        <v>0</v>
      </c>
      <c r="BJ195" s="67">
        <f t="shared" si="360"/>
        <v>0</v>
      </c>
      <c r="BK195" s="67">
        <f t="shared" si="360"/>
        <v>0</v>
      </c>
      <c r="BL195" s="67">
        <f>SUM(BL189:BL194)</f>
        <v>0</v>
      </c>
      <c r="BM195" s="67">
        <f>+BK195+BL195</f>
        <v>0</v>
      </c>
      <c r="BN195" s="80"/>
      <c r="BO195" s="137"/>
      <c r="BP195" s="66" t="str">
        <f>$BP$50&amp;" "&amp;BQ186</f>
        <v>PREOSTALA SREDSTVA PARTNER 11</v>
      </c>
      <c r="BQ195" s="67">
        <f t="shared" ref="BQ195:BX195" si="361">SUM(BQ189:BQ194)</f>
        <v>0</v>
      </c>
      <c r="BR195" s="67">
        <f t="shared" si="361"/>
        <v>0</v>
      </c>
      <c r="BS195" s="67">
        <f t="shared" si="361"/>
        <v>0</v>
      </c>
      <c r="BT195" s="67">
        <f t="shared" si="361"/>
        <v>0</v>
      </c>
      <c r="BU195" s="67">
        <f t="shared" si="361"/>
        <v>0</v>
      </c>
      <c r="BV195" s="67">
        <f t="shared" si="361"/>
        <v>0</v>
      </c>
      <c r="BW195" s="67">
        <f t="shared" si="361"/>
        <v>0</v>
      </c>
      <c r="BX195" s="67">
        <f t="shared" si="361"/>
        <v>0</v>
      </c>
      <c r="BY195" s="134"/>
      <c r="BZ195" s="119"/>
      <c r="CA195" s="119"/>
      <c r="CB195" s="119"/>
    </row>
    <row r="196" spans="2:80" x14ac:dyDescent="0.35">
      <c r="D196" s="187"/>
      <c r="E196" s="187"/>
      <c r="F196" s="187"/>
      <c r="G196" s="187"/>
      <c r="H196" s="187"/>
      <c r="I196" s="187"/>
      <c r="J196" s="187"/>
      <c r="K196" s="187"/>
      <c r="L196" s="187"/>
      <c r="M196" s="85"/>
      <c r="N196" s="73"/>
      <c r="O196" s="118"/>
      <c r="P196" s="118"/>
      <c r="Q196" s="118"/>
      <c r="R196" s="118"/>
      <c r="S196" s="118"/>
      <c r="T196" s="118"/>
      <c r="U196" s="118"/>
      <c r="V196" s="118"/>
      <c r="W196" s="118"/>
      <c r="X196" s="75"/>
      <c r="Y196" s="73"/>
      <c r="Z196" s="139"/>
      <c r="AA196" s="122"/>
      <c r="AB196" s="122"/>
      <c r="AC196" s="122"/>
      <c r="AD196" s="122"/>
      <c r="AE196" s="122"/>
      <c r="AF196" s="122"/>
      <c r="AG196" s="295" t="str">
        <f>IFERROR(IF(METODAADMIN=PAVŠAL,IF(AG195&gt;(ROUNDUP(AB195*AG187,2)),PREKORAČITEV,""),""),"")</f>
        <v/>
      </c>
      <c r="AH196" s="122"/>
      <c r="AI196" s="122"/>
      <c r="AJ196" s="122"/>
      <c r="AK196" s="122"/>
      <c r="AL196" s="122"/>
      <c r="AM196" s="122"/>
      <c r="AN196" s="122"/>
      <c r="AO196" s="122"/>
      <c r="AP196" s="123"/>
      <c r="AQ196" s="124"/>
      <c r="AR196" s="126"/>
      <c r="AS196" s="126"/>
      <c r="AT196" s="126"/>
      <c r="AU196" s="126"/>
      <c r="AV196" s="126"/>
      <c r="AW196" s="126"/>
      <c r="AX196" s="126"/>
      <c r="AY196" s="126"/>
      <c r="AZ196" s="126"/>
      <c r="BA196" s="126"/>
      <c r="BB196" s="127"/>
      <c r="BC196" s="135"/>
      <c r="BD196" s="130"/>
      <c r="BE196" s="130"/>
      <c r="BF196" s="130"/>
      <c r="BG196" s="130"/>
      <c r="BH196" s="130"/>
      <c r="BI196" s="130"/>
      <c r="BJ196" s="130"/>
      <c r="BK196" s="130"/>
      <c r="BL196" s="130"/>
      <c r="BM196" s="130"/>
      <c r="BN196" s="130"/>
      <c r="BO196" s="137"/>
      <c r="BP196" s="133"/>
      <c r="BQ196" s="534" t="str">
        <f>IF(BQ195&lt;0,"PREKORAČITEV POSTAVKE!!!","")</f>
        <v/>
      </c>
      <c r="BR196" s="534" t="str">
        <f t="shared" ref="BR196" si="362">IF(BR195&lt;0,"PREKORAČITEV POSTAVKE!!!","")</f>
        <v/>
      </c>
      <c r="BS196" s="534" t="str">
        <f t="shared" ref="BS196" si="363">IF(BS195&lt;0,"PREKORAČITEV POSTAVKE!!!","")</f>
        <v/>
      </c>
      <c r="BT196" s="534" t="str">
        <f t="shared" ref="BT196" si="364">IF(BT195&lt;0,"PREKORAČITEV POSTAVKE!!!","")</f>
        <v/>
      </c>
      <c r="BU196" s="534" t="str">
        <f t="shared" ref="BU196" si="365">IF(BU195&lt;0,"PREKORAČITEV POSTAVKE!!!","")</f>
        <v/>
      </c>
      <c r="BV196" s="534" t="str">
        <f t="shared" ref="BV196" si="366">IF(BV195&lt;0,"PREKORAČITEV POSTAVKE!!!","")</f>
        <v/>
      </c>
      <c r="BW196" s="534" t="str">
        <f t="shared" ref="BW196" si="367">IF(BW195&lt;0,"PREKORAČITEV POSTAVKE!!!","")</f>
        <v/>
      </c>
      <c r="BX196" s="534" t="str">
        <f>IF(BX195&lt;0,"PREKORAČITEV!!!","")</f>
        <v/>
      </c>
      <c r="BY196" s="134"/>
      <c r="BZ196" s="119"/>
      <c r="CA196" s="119"/>
      <c r="CB196" s="119"/>
    </row>
    <row r="197" spans="2:80" ht="26.25" thickBot="1" x14ac:dyDescent="0.4">
      <c r="D197" s="187"/>
      <c r="E197" s="187"/>
      <c r="F197" s="187"/>
      <c r="G197" s="187"/>
      <c r="H197" s="187"/>
      <c r="I197" s="187"/>
      <c r="J197" s="187"/>
      <c r="K197" s="187"/>
      <c r="L197" s="187"/>
      <c r="M197" s="85"/>
      <c r="N197" s="73"/>
      <c r="O197" s="118"/>
      <c r="P197" s="118"/>
      <c r="Q197" s="118"/>
      <c r="R197" s="118"/>
      <c r="S197" s="118"/>
      <c r="T197" s="118"/>
      <c r="U197" s="118"/>
      <c r="V197" s="118"/>
      <c r="W197" s="118"/>
      <c r="X197" s="75"/>
      <c r="Y197" s="73"/>
      <c r="Z197" s="139"/>
      <c r="AA197" s="334" t="s">
        <v>162</v>
      </c>
      <c r="AB197" s="335">
        <f>SUM(AB195:AG195)</f>
        <v>0</v>
      </c>
      <c r="AC197" s="122"/>
      <c r="AD197" s="122"/>
      <c r="AE197" s="122"/>
      <c r="AF197" s="317" t="str">
        <f>IF(AG196=$AH$7,$AH$8,"")</f>
        <v/>
      </c>
      <c r="AG197" s="216" t="str">
        <f>IF(AG196=$AH$7,AB195*AG187,"")</f>
        <v/>
      </c>
      <c r="AH197" s="122"/>
      <c r="AI197" s="122"/>
      <c r="AJ197" s="122"/>
      <c r="AK197" s="122"/>
      <c r="AL197" s="122"/>
      <c r="AM197" s="122"/>
      <c r="AN197" s="122"/>
      <c r="AO197" s="122"/>
      <c r="AP197" s="123"/>
      <c r="AQ197" s="124"/>
      <c r="AR197" s="126"/>
      <c r="AS197" s="126"/>
      <c r="AT197" s="126"/>
      <c r="AU197" s="126"/>
      <c r="AV197" s="126"/>
      <c r="AW197" s="126"/>
      <c r="AX197" s="126"/>
      <c r="AY197" s="126"/>
      <c r="AZ197" s="126"/>
      <c r="BA197" s="126"/>
      <c r="BB197" s="127"/>
      <c r="BC197" s="135"/>
      <c r="BD197" s="130"/>
      <c r="BE197" s="130"/>
      <c r="BF197" s="130"/>
      <c r="BG197" s="130"/>
      <c r="BH197" s="130"/>
      <c r="BI197" s="130"/>
      <c r="BJ197" s="130"/>
      <c r="BK197" s="130"/>
      <c r="BL197" s="130"/>
      <c r="BM197" s="130"/>
      <c r="BN197" s="130"/>
      <c r="BO197" s="137"/>
      <c r="BP197" s="133"/>
      <c r="BQ197" s="133"/>
      <c r="BR197" s="133"/>
      <c r="BS197" s="133"/>
      <c r="BT197" s="133"/>
      <c r="BU197" s="133"/>
      <c r="BV197" s="133"/>
      <c r="BW197" s="133"/>
      <c r="BX197" s="133"/>
      <c r="BY197" s="134"/>
      <c r="BZ197" s="119"/>
      <c r="CA197" s="119"/>
      <c r="CB197" s="119"/>
    </row>
    <row r="198" spans="2:80" ht="26.25" thickTop="1" x14ac:dyDescent="0.35">
      <c r="D198" s="187"/>
      <c r="E198" s="187" t="str">
        <f>+B200</f>
        <v>PARTNER 12</v>
      </c>
      <c r="F198" s="187"/>
      <c r="G198" s="187"/>
      <c r="H198" s="187"/>
      <c r="I198" s="187"/>
      <c r="J198" s="187"/>
      <c r="K198" s="187"/>
      <c r="L198" s="187"/>
      <c r="M198" s="85"/>
      <c r="N198" s="73"/>
      <c r="O198" s="118"/>
      <c r="P198" s="138"/>
      <c r="Q198" s="118"/>
      <c r="R198" s="118"/>
      <c r="S198" s="118"/>
      <c r="T198" s="118"/>
      <c r="U198" s="118"/>
      <c r="V198" s="118"/>
      <c r="W198" s="118"/>
      <c r="X198" s="75"/>
      <c r="Y198" s="73"/>
      <c r="Z198" s="139"/>
      <c r="AA198" s="122"/>
      <c r="AB198" s="122"/>
      <c r="AC198" s="122"/>
      <c r="AD198" s="122"/>
      <c r="AE198" s="122"/>
      <c r="AF198" s="318" t="str">
        <f>IF(AG196=$AH$7,$AH$9,"")</f>
        <v/>
      </c>
      <c r="AG198" s="216" t="str">
        <f>IFERROR(ROUNDUP(IF(AG196=$AH$7,(AG195-AB195*AG187),""),2),"")</f>
        <v/>
      </c>
      <c r="AH198" s="122"/>
      <c r="AI198" s="122"/>
      <c r="AJ198" s="122"/>
      <c r="AK198" s="122"/>
      <c r="AL198" s="122"/>
      <c r="AM198" s="122"/>
      <c r="AN198" s="122"/>
      <c r="AO198" s="122"/>
      <c r="AP198" s="123"/>
      <c r="AQ198" s="124"/>
      <c r="AR198" s="126"/>
      <c r="AS198" s="126"/>
      <c r="AT198" s="126"/>
      <c r="AU198" s="126"/>
      <c r="AV198" s="126"/>
      <c r="AW198" s="126"/>
      <c r="AX198" s="126"/>
      <c r="AY198" s="126"/>
      <c r="AZ198" s="126"/>
      <c r="BA198" s="126"/>
      <c r="BB198" s="127"/>
      <c r="BC198" s="135"/>
      <c r="BD198" s="130"/>
      <c r="BE198" s="130"/>
      <c r="BF198" s="130"/>
      <c r="BG198" s="130"/>
      <c r="BH198" s="130"/>
      <c r="BI198" s="130"/>
      <c r="BJ198" s="130"/>
      <c r="BK198" s="130"/>
      <c r="BL198" s="130"/>
      <c r="BM198" s="130"/>
      <c r="BN198" s="130"/>
      <c r="BO198" s="137"/>
      <c r="BP198" s="133"/>
      <c r="BQ198" s="133"/>
      <c r="BR198" s="133"/>
      <c r="BS198" s="133"/>
      <c r="BT198" s="133"/>
      <c r="BU198" s="133"/>
      <c r="BV198" s="133"/>
      <c r="BW198" s="133"/>
      <c r="BX198" s="133"/>
      <c r="BY198" s="134"/>
      <c r="BZ198" s="119"/>
      <c r="CA198" s="119"/>
      <c r="CB198" s="119"/>
    </row>
    <row r="199" spans="2:80" ht="26.25" thickBot="1" x14ac:dyDescent="0.4">
      <c r="D199" s="187"/>
      <c r="E199" s="187"/>
      <c r="F199" s="187"/>
      <c r="G199" s="187"/>
      <c r="H199" s="187"/>
      <c r="I199" s="187"/>
      <c r="J199" s="313" t="str">
        <f>IF($J$50=$AH$3,'2. IZJAVA'!W56,"")</f>
        <v/>
      </c>
      <c r="K199" s="187"/>
      <c r="L199" s="187"/>
      <c r="M199" s="85"/>
      <c r="N199" s="73"/>
      <c r="O199" s="311" t="s">
        <v>227</v>
      </c>
      <c r="P199" s="311">
        <f>$AB$15</f>
        <v>0</v>
      </c>
      <c r="Q199" s="118"/>
      <c r="R199" s="118"/>
      <c r="S199" s="118"/>
      <c r="T199" s="118"/>
      <c r="U199" s="118"/>
      <c r="V199" s="118"/>
      <c r="W199" s="118"/>
      <c r="X199" s="75"/>
      <c r="Y199" s="73"/>
      <c r="Z199" s="139"/>
      <c r="AA199" s="122"/>
      <c r="AB199" s="309" t="str">
        <f>+B200</f>
        <v>PARTNER 12</v>
      </c>
      <c r="AC199" s="122"/>
      <c r="AD199" s="122"/>
      <c r="AE199" s="122"/>
      <c r="AF199" s="122"/>
      <c r="AG199" s="325" t="str">
        <f>IFERROR(J199,"")</f>
        <v/>
      </c>
      <c r="AH199" s="122"/>
      <c r="AI199" s="122"/>
      <c r="AJ199" s="122"/>
      <c r="AK199" s="122"/>
      <c r="AL199" s="122"/>
      <c r="AM199" s="122"/>
      <c r="AN199" s="122"/>
      <c r="AO199" s="122"/>
      <c r="AP199" s="123"/>
      <c r="AQ199" s="124"/>
      <c r="AR199" s="126"/>
      <c r="AS199" s="308" t="str">
        <f>+B200</f>
        <v>PARTNER 12</v>
      </c>
      <c r="AT199" s="126"/>
      <c r="AU199" s="126"/>
      <c r="AV199" s="126"/>
      <c r="AW199" s="126"/>
      <c r="AX199" s="126"/>
      <c r="AY199" s="126"/>
      <c r="AZ199" s="126"/>
      <c r="BA199" s="126"/>
      <c r="BB199" s="127"/>
      <c r="BC199" s="135"/>
      <c r="BD199" s="130"/>
      <c r="BE199" s="307">
        <f>$AB$15</f>
        <v>0</v>
      </c>
      <c r="BF199" s="130"/>
      <c r="BG199" s="130"/>
      <c r="BH199" s="130"/>
      <c r="BI199" s="130"/>
      <c r="BJ199" s="130"/>
      <c r="BK199" s="130"/>
      <c r="BL199" s="130"/>
      <c r="BM199" s="130"/>
      <c r="BN199" s="130"/>
      <c r="BO199" s="137"/>
      <c r="BP199" s="133"/>
      <c r="BQ199" s="547" t="str">
        <f>+B200</f>
        <v>PARTNER 12</v>
      </c>
      <c r="BR199" s="133"/>
      <c r="BS199" s="133"/>
      <c r="BT199" s="133"/>
      <c r="BU199" s="133"/>
      <c r="BV199" s="133"/>
      <c r="BW199" s="133"/>
      <c r="BX199" s="133"/>
      <c r="BY199" s="134"/>
      <c r="BZ199" s="119"/>
      <c r="CA199" s="119"/>
      <c r="CB199" s="119"/>
    </row>
    <row r="200" spans="2:80" ht="45" x14ac:dyDescent="0.2">
      <c r="B200" s="1103" t="str">
        <f>IF(COUNTIF('2. IZJAVA'!E56,"?*"),'2. IZJAVA'!E56,"PARTNER 12")</f>
        <v>PARTNER 12</v>
      </c>
      <c r="D200" s="55" t="s">
        <v>31</v>
      </c>
      <c r="E200" s="570" t="str">
        <f>$AE$3</f>
        <v>Stroški osebja</v>
      </c>
      <c r="F200" s="570" t="str">
        <f>$AE$4</f>
        <v>Stroški zunanjih izvajalcev</v>
      </c>
      <c r="G200" s="570" t="str">
        <f>$AE$5</f>
        <v>Oprema</v>
      </c>
      <c r="H200" s="570" t="str">
        <f>$AE$6</f>
        <v>Gradnja in nakup nepr.</v>
      </c>
      <c r="I200" s="570" t="str">
        <f>$AE$7</f>
        <v>Nepos. admin. str.</v>
      </c>
      <c r="J200" s="570" t="s">
        <v>389</v>
      </c>
      <c r="K200" s="570" t="str">
        <f>$AE$9</f>
        <v/>
      </c>
      <c r="L200" s="570" t="s">
        <v>113</v>
      </c>
      <c r="M200" s="85"/>
      <c r="N200" s="73"/>
      <c r="O200" s="55" t="s">
        <v>31</v>
      </c>
      <c r="P200" s="570" t="str">
        <f>$AE$3</f>
        <v>Stroški osebja</v>
      </c>
      <c r="Q200" s="570" t="str">
        <f>$AE$4</f>
        <v>Stroški zunanjih izvajalcev</v>
      </c>
      <c r="R200" s="570" t="str">
        <f>$AE$5</f>
        <v>Oprema</v>
      </c>
      <c r="S200" s="570" t="str">
        <f>$AE$6</f>
        <v>Gradnja in nakup nepr.</v>
      </c>
      <c r="T200" s="570" t="str">
        <f>$AE$7</f>
        <v>Nepos. admin. str.</v>
      </c>
      <c r="U200" s="570" t="s">
        <v>389</v>
      </c>
      <c r="V200" s="570" t="str">
        <f>$AE$9</f>
        <v/>
      </c>
      <c r="W200" s="570" t="s">
        <v>113</v>
      </c>
      <c r="X200" s="75"/>
      <c r="Y200" s="73"/>
      <c r="Z200" s="139"/>
      <c r="AA200" s="151" t="s">
        <v>31</v>
      </c>
      <c r="AB200" s="152" t="str">
        <f>$AE$3</f>
        <v>Stroški osebja</v>
      </c>
      <c r="AC200" s="152" t="str">
        <f>$AE$4</f>
        <v>Stroški zunanjih izvajalcev</v>
      </c>
      <c r="AD200" s="152" t="str">
        <f>$AE$5</f>
        <v>Oprema</v>
      </c>
      <c r="AE200" s="152" t="str">
        <f>$AE$6</f>
        <v>Gradnja in nakup nepr.</v>
      </c>
      <c r="AF200" s="152" t="str">
        <f>$AE$7</f>
        <v>Nepos. admin. str.</v>
      </c>
      <c r="AG200" s="152" t="s">
        <v>389</v>
      </c>
      <c r="AH200" s="152" t="str">
        <f>$AE$9</f>
        <v/>
      </c>
      <c r="AI200" s="152" t="s">
        <v>172</v>
      </c>
      <c r="AJ200" s="152" t="s">
        <v>173</v>
      </c>
      <c r="AK200" s="1053" t="s">
        <v>388</v>
      </c>
      <c r="AL200" s="152" t="s">
        <v>157</v>
      </c>
      <c r="AM200" s="57"/>
      <c r="AN200" s="57"/>
      <c r="AO200" s="57"/>
      <c r="AP200" s="123"/>
      <c r="AQ200" s="124"/>
      <c r="AR200" s="55" t="s">
        <v>31</v>
      </c>
      <c r="AS200" s="570" t="str">
        <f>$AE$3</f>
        <v>Stroški osebja</v>
      </c>
      <c r="AT200" s="570" t="str">
        <f>$AE$4</f>
        <v>Stroški zunanjih izvajalcev</v>
      </c>
      <c r="AU200" s="570" t="str">
        <f>$AE$5</f>
        <v>Oprema</v>
      </c>
      <c r="AV200" s="570" t="str">
        <f>$AE$6</f>
        <v>Gradnja in nakup nepr.</v>
      </c>
      <c r="AW200" s="570" t="str">
        <f>$AE$7</f>
        <v>Nepos. admin. str.</v>
      </c>
      <c r="AX200" s="570" t="s">
        <v>389</v>
      </c>
      <c r="AY200" s="570" t="str">
        <f>$AE$9</f>
        <v/>
      </c>
      <c r="AZ200" s="570" t="s">
        <v>113</v>
      </c>
      <c r="BA200" s="1050" t="s">
        <v>388</v>
      </c>
      <c r="BB200" s="156" t="s">
        <v>157</v>
      </c>
      <c r="BC200" s="135"/>
      <c r="BD200" s="55" t="s">
        <v>31</v>
      </c>
      <c r="BE200" s="570" t="str">
        <f>$AE$3</f>
        <v>Stroški osebja</v>
      </c>
      <c r="BF200" s="570" t="str">
        <f>$AE$4</f>
        <v>Stroški zunanjih izvajalcev</v>
      </c>
      <c r="BG200" s="570" t="str">
        <f>$AE$5</f>
        <v>Oprema</v>
      </c>
      <c r="BH200" s="570" t="str">
        <f>$AE$6</f>
        <v>Gradnja in nakup nepr.</v>
      </c>
      <c r="BI200" s="570" t="str">
        <f>$AE$7</f>
        <v>Nepos. admin. str.</v>
      </c>
      <c r="BJ200" s="570" t="s">
        <v>389</v>
      </c>
      <c r="BK200" s="570" t="str">
        <f>$AE$9</f>
        <v/>
      </c>
      <c r="BL200" s="570" t="s">
        <v>172</v>
      </c>
      <c r="BM200" s="570" t="s">
        <v>173</v>
      </c>
      <c r="BN200" s="189"/>
      <c r="BO200" s="137"/>
      <c r="BP200" s="55" t="s">
        <v>31</v>
      </c>
      <c r="BQ200" s="570" t="str">
        <f>$AE$3</f>
        <v>Stroški osebja</v>
      </c>
      <c r="BR200" s="570" t="str">
        <f>$AE$4</f>
        <v>Stroški zunanjih izvajalcev</v>
      </c>
      <c r="BS200" s="570" t="str">
        <f>$AE$5</f>
        <v>Oprema</v>
      </c>
      <c r="BT200" s="570" t="str">
        <f>$AE$6</f>
        <v>Gradnja in nakup nepr.</v>
      </c>
      <c r="BU200" s="570" t="str">
        <f>$AE$7</f>
        <v>Nepos. admin. str.</v>
      </c>
      <c r="BV200" s="570" t="s">
        <v>389</v>
      </c>
      <c r="BW200" s="570" t="str">
        <f>$AE$9</f>
        <v/>
      </c>
      <c r="BX200" s="570" t="s">
        <v>113</v>
      </c>
      <c r="BY200" s="134"/>
      <c r="BZ200" s="119"/>
      <c r="CA200" s="119"/>
      <c r="CB200" s="119"/>
    </row>
    <row r="201" spans="2:80" ht="15" x14ac:dyDescent="0.2">
      <c r="B201" s="1104"/>
      <c r="D201" s="66" t="s">
        <v>98</v>
      </c>
      <c r="E201" s="114">
        <f>'3. FN PO PARTNERJIH '!D264</f>
        <v>0</v>
      </c>
      <c r="F201" s="114">
        <f>'3. FN PO PARTNERJIH '!E264</f>
        <v>0</v>
      </c>
      <c r="G201" s="114">
        <f>'3. FN PO PARTNERJIH '!F264</f>
        <v>0</v>
      </c>
      <c r="H201" s="114">
        <f>'3. FN PO PARTNERJIH '!G264</f>
        <v>0</v>
      </c>
      <c r="I201" s="114">
        <f>'3. FN PO PARTNERJIH '!H264</f>
        <v>0</v>
      </c>
      <c r="J201" s="114">
        <f>'3. FN PO PARTNERJIH '!I264</f>
        <v>0</v>
      </c>
      <c r="K201" s="114">
        <f>'3. FN PO PARTNERJIH '!J264</f>
        <v>0</v>
      </c>
      <c r="L201" s="62">
        <f t="shared" ref="L201:L206" si="368">SUM(E201:K201)</f>
        <v>0</v>
      </c>
      <c r="M201" s="85"/>
      <c r="N201" s="73"/>
      <c r="O201" s="66" t="s">
        <v>98</v>
      </c>
      <c r="P201" s="114">
        <f>'8a. Pretekli potrjeni izdatki'!E186</f>
        <v>0</v>
      </c>
      <c r="Q201" s="114">
        <f>'8a. Pretekli potrjeni izdatki'!F186</f>
        <v>0</v>
      </c>
      <c r="R201" s="114">
        <f>'8a. Pretekli potrjeni izdatki'!G186</f>
        <v>0</v>
      </c>
      <c r="S201" s="114">
        <f>'8a. Pretekli potrjeni izdatki'!H186</f>
        <v>0</v>
      </c>
      <c r="T201" s="114">
        <f>'8a. Pretekli potrjeni izdatki'!I186</f>
        <v>0</v>
      </c>
      <c r="U201" s="114">
        <f>'8a. Pretekli potrjeni izdatki'!J186</f>
        <v>0</v>
      </c>
      <c r="V201" s="114">
        <f>'8a. Pretekli potrjeni izdatki'!K186</f>
        <v>0</v>
      </c>
      <c r="W201" s="62">
        <f t="shared" ref="W201:W206" si="369">SUM(P201:V201)</f>
        <v>0</v>
      </c>
      <c r="X201" s="75"/>
      <c r="Y201" s="73"/>
      <c r="Z201" s="139" t="str">
        <f>IF(COUNTIF('2. IZJAVA'!$P$55,"?*"),'2. IZJAVA'!$P$55,"")</f>
        <v/>
      </c>
      <c r="AA201" s="169" t="s">
        <v>98</v>
      </c>
      <c r="AB201" s="170">
        <f>SUMIFS('6. Seznam dokazil'!P:P,'6. Seznam dokazil'!C:C,AB199,'6. Seznam dokazil'!D:D,$AB$55,'6. Seznam dokazil'!E:E,AA201)</f>
        <v>0</v>
      </c>
      <c r="AC201" s="170">
        <f>SUMIFS('6. Seznam dokazil'!P:P,'6. Seznam dokazil'!C:C,'6a. Seznam dokazil '!AB199,'6. Seznam dokazil'!D:D,'6a. Seznam dokazil '!$AC$55,'6. Seznam dokazil'!E:E,'6a. Seznam dokazil '!AA201)</f>
        <v>0</v>
      </c>
      <c r="AD201" s="170">
        <f>SUMIFS('6. Seznam dokazil'!P:P,'6. Seznam dokazil'!C:C,'6a. Seznam dokazil '!AB199,'6. Seznam dokazil'!D:D,'6a. Seznam dokazil '!$AD$55,'6. Seznam dokazil'!E:E,'6a. Seznam dokazil '!AA201)</f>
        <v>0</v>
      </c>
      <c r="AE201" s="170">
        <f>SUMIFS('6. Seznam dokazil'!P:P,'6. Seznam dokazil'!C:C,'6a. Seznam dokazil '!AB199,'6. Seznam dokazil'!D:D,'6a. Seznam dokazil '!$AE$55,'6. Seznam dokazil'!E:E,'6a. Seznam dokazil '!AA201)</f>
        <v>0</v>
      </c>
      <c r="AF201" s="170">
        <f>SUMIFS('6. Seznam dokazil'!P:P,'6. Seznam dokazil'!C:C,'6a. Seznam dokazil '!AB199,'6. Seznam dokazil'!D:D,'6a. Seznam dokazil '!$AF$55,'6. Seznam dokazil'!E:E,'6a. Seznam dokazil '!AA201)</f>
        <v>0</v>
      </c>
      <c r="AG201" s="170">
        <f>IF($J$50=$AH$3,AL201,SUMIFS('6. Seznam dokazil'!P:P,'6. Seznam dokazil'!C:C,'6a. Seznam dokazil '!AB199,'6. Seznam dokazil'!D:D,'6a. Seznam dokazil '!$AG$55,'6. Seznam dokazil'!E:E,'6a. Seznam dokazil '!AA201))</f>
        <v>0</v>
      </c>
      <c r="AH201" s="170">
        <f>SUMIFS('6. Seznam dokazil'!P:P,'6. Seznam dokazil'!C:C,'6a. Seznam dokazil '!AB199,'6. Seznam dokazil'!D:D,'6a. Seznam dokazil '!$AH$55,'6. Seznam dokazil'!E:E,'6a. Seznam dokazil '!AA201)</f>
        <v>0</v>
      </c>
      <c r="AI201" s="171">
        <f t="shared" ref="AI201:AI206" si="370">+AB201+AC201+AD201+AE201+AF201+AG201+AH201</f>
        <v>0</v>
      </c>
      <c r="AJ201" s="171">
        <f t="shared" ref="AJ201:AJ206" si="371">+AG201+AF201+AE201+AD201+AC201+AB201</f>
        <v>0</v>
      </c>
      <c r="AK201" s="1054"/>
      <c r="AL201" s="170">
        <f>IFERROR((J201/J207)*AK207,0)</f>
        <v>0</v>
      </c>
      <c r="AM201" s="65"/>
      <c r="AN201" s="65"/>
      <c r="AO201" s="65"/>
      <c r="AP201" s="123"/>
      <c r="AQ201" s="124"/>
      <c r="AR201" s="66" t="s">
        <v>98</v>
      </c>
      <c r="AS201" s="114">
        <f>SUMIFS('6. Seznam dokazil'!O:O,'6. Seznam dokazil'!C:C,$AS$199,'6. Seznam dokazil'!D:D,$AS$55,'6. Seznam dokazil'!E:E,AR201)</f>
        <v>0</v>
      </c>
      <c r="AT201" s="114">
        <f>SUMIFS('6. Seznam dokazil'!O:O,'6. Seznam dokazil'!C:C,$AS$199,'6. Seznam dokazil'!D:D,$AT$55,'6. Seznam dokazil'!E:E,AR201)</f>
        <v>0</v>
      </c>
      <c r="AU201" s="114">
        <f>SUMIFS('6. Seznam dokazil'!O:O,'6. Seznam dokazil'!C:C,$AS$199,'6. Seznam dokazil'!D:D,$AU$55,'6. Seznam dokazil'!E:E,AR201)</f>
        <v>0</v>
      </c>
      <c r="AV201" s="114">
        <f>SUMIFS('6. Seznam dokazil'!O:O,'6. Seznam dokazil'!C:C,$AS$199,'6. Seznam dokazil'!D:D,$AV$55,'6. Seznam dokazil'!E:E,AR201)</f>
        <v>0</v>
      </c>
      <c r="AW201" s="114">
        <f>SUMIFS('6. Seznam dokazil'!O:O,'6. Seznam dokazil'!C:C,$AS$199,'6. Seznam dokazil'!D:D,$AW$55,'6. Seznam dokazil'!E:E,AR201)</f>
        <v>0</v>
      </c>
      <c r="AX201" s="114">
        <f>IF($J$50=$AH$3,BB201,SUMIFS('6. Seznam dokazil'!O:O,'6. Seznam dokazil'!C:C,$AS$199,'6. Seznam dokazil'!D:D,$AX$55,'6. Seznam dokazil'!E:E,AR201))</f>
        <v>0</v>
      </c>
      <c r="AY201" s="114">
        <f>SUMIFS('6. Seznam dokazil'!O:O,'6. Seznam dokazil'!C:C,$AS$199,'6. Seznam dokazil'!D:D,$AY$55,'6. Seznam dokazil'!E:E,AR201)</f>
        <v>0</v>
      </c>
      <c r="AZ201" s="62">
        <f t="shared" ref="AZ201:AZ206" si="372">SUM(AS201:AY201)</f>
        <v>0</v>
      </c>
      <c r="BA201" s="1051"/>
      <c r="BB201" s="173">
        <f>IFERROR((J201/J207)*BA207,0)</f>
        <v>0</v>
      </c>
      <c r="BC201" s="135"/>
      <c r="BD201" s="66" t="s">
        <v>98</v>
      </c>
      <c r="BE201" s="114">
        <f t="shared" ref="BE201:BK206" si="373">P201+AB201</f>
        <v>0</v>
      </c>
      <c r="BF201" s="114">
        <f t="shared" si="373"/>
        <v>0</v>
      </c>
      <c r="BG201" s="114">
        <f t="shared" si="373"/>
        <v>0</v>
      </c>
      <c r="BH201" s="114">
        <f t="shared" si="373"/>
        <v>0</v>
      </c>
      <c r="BI201" s="114">
        <f t="shared" si="373"/>
        <v>0</v>
      </c>
      <c r="BJ201" s="114">
        <f t="shared" si="373"/>
        <v>0</v>
      </c>
      <c r="BK201" s="114">
        <f t="shared" si="373"/>
        <v>0</v>
      </c>
      <c r="BL201" s="62">
        <f t="shared" ref="BL201:BL206" si="374">+BE201+BF201+BG201+BH201+BI201+BJ201+BK201</f>
        <v>0</v>
      </c>
      <c r="BM201" s="62">
        <f t="shared" ref="BM201:BM206" si="375">+BJ201+BI201+BH201+BG201+BF201+BE201</f>
        <v>0</v>
      </c>
      <c r="BN201" s="80"/>
      <c r="BO201" s="137"/>
      <c r="BP201" s="66" t="s">
        <v>98</v>
      </c>
      <c r="BQ201" s="114">
        <f t="shared" ref="BQ201:BW206" si="376">E201-BE201</f>
        <v>0</v>
      </c>
      <c r="BR201" s="114">
        <f t="shared" si="376"/>
        <v>0</v>
      </c>
      <c r="BS201" s="114">
        <f t="shared" si="376"/>
        <v>0</v>
      </c>
      <c r="BT201" s="114">
        <f t="shared" si="376"/>
        <v>0</v>
      </c>
      <c r="BU201" s="114">
        <f t="shared" si="376"/>
        <v>0</v>
      </c>
      <c r="BV201" s="114">
        <f t="shared" si="376"/>
        <v>0</v>
      </c>
      <c r="BW201" s="114">
        <f t="shared" si="376"/>
        <v>0</v>
      </c>
      <c r="BX201" s="62">
        <f t="shared" ref="BX201:BX206" si="377">SUM(BQ201:BW201)</f>
        <v>0</v>
      </c>
      <c r="BY201" s="134"/>
      <c r="BZ201" s="119"/>
      <c r="CA201" s="119"/>
      <c r="CB201" s="119"/>
    </row>
    <row r="202" spans="2:80" ht="15" x14ac:dyDescent="0.2">
      <c r="B202" s="1104"/>
      <c r="D202" s="66" t="s">
        <v>99</v>
      </c>
      <c r="E202" s="114">
        <f>'3. FN PO PARTNERJIH '!D265</f>
        <v>0</v>
      </c>
      <c r="F202" s="114">
        <f>'3. FN PO PARTNERJIH '!E265</f>
        <v>0</v>
      </c>
      <c r="G202" s="114">
        <f>'3. FN PO PARTNERJIH '!F265</f>
        <v>0</v>
      </c>
      <c r="H202" s="114">
        <f>'3. FN PO PARTNERJIH '!G265</f>
        <v>0</v>
      </c>
      <c r="I202" s="114">
        <f>'3. FN PO PARTNERJIH '!H265</f>
        <v>0</v>
      </c>
      <c r="J202" s="114">
        <f>'3. FN PO PARTNERJIH '!I265</f>
        <v>0</v>
      </c>
      <c r="K202" s="114">
        <f>'3. FN PO PARTNERJIH '!J265</f>
        <v>0</v>
      </c>
      <c r="L202" s="62">
        <f t="shared" si="368"/>
        <v>0</v>
      </c>
      <c r="M202" s="85"/>
      <c r="N202" s="73"/>
      <c r="O202" s="66" t="s">
        <v>99</v>
      </c>
      <c r="P202" s="114">
        <f>'8a. Pretekli potrjeni izdatki'!E187</f>
        <v>0</v>
      </c>
      <c r="Q202" s="114">
        <f>'8a. Pretekli potrjeni izdatki'!F187</f>
        <v>0</v>
      </c>
      <c r="R202" s="114">
        <f>'8a. Pretekli potrjeni izdatki'!G187</f>
        <v>0</v>
      </c>
      <c r="S202" s="114">
        <f>'8a. Pretekli potrjeni izdatki'!H187</f>
        <v>0</v>
      </c>
      <c r="T202" s="114">
        <f>'8a. Pretekli potrjeni izdatki'!I187</f>
        <v>0</v>
      </c>
      <c r="U202" s="114">
        <f>'8a. Pretekli potrjeni izdatki'!J187</f>
        <v>0</v>
      </c>
      <c r="V202" s="114">
        <f>'8a. Pretekli potrjeni izdatki'!K187</f>
        <v>0</v>
      </c>
      <c r="W202" s="62">
        <f t="shared" si="369"/>
        <v>0</v>
      </c>
      <c r="X202" s="118"/>
      <c r="Y202" s="73"/>
      <c r="Z202" s="139" t="str">
        <f>IF(COUNTIF('2. IZJAVA'!$P$55,"?*"),'2. IZJAVA'!$P$55,"")</f>
        <v/>
      </c>
      <c r="AA202" s="169" t="s">
        <v>99</v>
      </c>
      <c r="AB202" s="170">
        <f>SUMIFS('6. Seznam dokazil'!P:P,'6. Seznam dokazil'!C:C,AB199,'6. Seznam dokazil'!D:D,$AB$55,'6. Seznam dokazil'!E:E,AA202)</f>
        <v>0</v>
      </c>
      <c r="AC202" s="170">
        <f>SUMIFS('6. Seznam dokazil'!P:P,'6. Seznam dokazil'!C:C,'6a. Seznam dokazil '!AB199,'6. Seznam dokazil'!D:D,'6a. Seznam dokazil '!$AC$55,'6. Seznam dokazil'!E:E,'6a. Seznam dokazil '!AA202)</f>
        <v>0</v>
      </c>
      <c r="AD202" s="170">
        <f>SUMIFS('6. Seznam dokazil'!P:P,'6. Seznam dokazil'!C:C,'6a. Seznam dokazil '!AB199,'6. Seznam dokazil'!D:D,'6a. Seznam dokazil '!$AD$55,'6. Seznam dokazil'!E:E,'6a. Seznam dokazil '!AA202)</f>
        <v>0</v>
      </c>
      <c r="AE202" s="170">
        <f>SUMIFS('6. Seznam dokazil'!P:P,'6. Seznam dokazil'!C:C,'6a. Seznam dokazil '!AB199,'6. Seznam dokazil'!D:D,'6a. Seznam dokazil '!$AE$55,'6. Seznam dokazil'!E:E,'6a. Seznam dokazil '!AA202)</f>
        <v>0</v>
      </c>
      <c r="AF202" s="170">
        <f>SUMIFS('6. Seznam dokazil'!P:P,'6. Seznam dokazil'!C:C,'6a. Seznam dokazil '!AB199,'6. Seznam dokazil'!D:D,'6a. Seznam dokazil '!$AF$55,'6. Seznam dokazil'!E:E,'6a. Seznam dokazil '!AA202)</f>
        <v>0</v>
      </c>
      <c r="AG202" s="170">
        <f>IF($J$50=$AH$3,AL202,SUMIFS('6. Seznam dokazil'!P:P,'6. Seznam dokazil'!C:C,'6a. Seznam dokazil '!AB199,'6. Seznam dokazil'!D:D,'6a. Seznam dokazil '!$AG$55,'6. Seznam dokazil'!E:E,'6a. Seznam dokazil '!AA202))</f>
        <v>0</v>
      </c>
      <c r="AH202" s="170">
        <f>SUMIFS('6. Seznam dokazil'!P:P,'6. Seznam dokazil'!C:C,'6a. Seznam dokazil '!AB199,'6. Seznam dokazil'!D:D,'6a. Seznam dokazil '!$AH$55,'6. Seznam dokazil'!E:E,'6a. Seznam dokazil '!AA202)</f>
        <v>0</v>
      </c>
      <c r="AI202" s="171">
        <f t="shared" si="370"/>
        <v>0</v>
      </c>
      <c r="AJ202" s="171">
        <f t="shared" si="371"/>
        <v>0</v>
      </c>
      <c r="AK202" s="1054"/>
      <c r="AL202" s="170">
        <f>IFERROR((J202/J207)*AK207,0)</f>
        <v>0</v>
      </c>
      <c r="AM202" s="65"/>
      <c r="AN202" s="65"/>
      <c r="AO202" s="65"/>
      <c r="AP202" s="123"/>
      <c r="AQ202" s="124"/>
      <c r="AR202" s="66" t="s">
        <v>99</v>
      </c>
      <c r="AS202" s="114">
        <f>SUMIFS('6. Seznam dokazil'!O:O,'6. Seznam dokazil'!C:C,$AS$199,'6. Seznam dokazil'!D:D,$AS$55,'6. Seznam dokazil'!E:E,AR202)</f>
        <v>0</v>
      </c>
      <c r="AT202" s="114">
        <f>SUMIFS('6. Seznam dokazil'!O:O,'6. Seznam dokazil'!C:C,$AS$199,'6. Seznam dokazil'!D:D,$AT$55,'6. Seznam dokazil'!E:E,AR202)</f>
        <v>0</v>
      </c>
      <c r="AU202" s="114">
        <f>SUMIFS('6. Seznam dokazil'!O:O,'6. Seznam dokazil'!C:C,$AS$199,'6. Seznam dokazil'!D:D,$AU$55,'6. Seznam dokazil'!E:E,AR202)</f>
        <v>0</v>
      </c>
      <c r="AV202" s="114">
        <f>SUMIFS('6. Seznam dokazil'!O:O,'6. Seznam dokazil'!C:C,$AS$199,'6. Seznam dokazil'!D:D,$AV$55,'6. Seznam dokazil'!E:E,AR202)</f>
        <v>0</v>
      </c>
      <c r="AW202" s="114">
        <f>SUMIFS('6. Seznam dokazil'!O:O,'6. Seznam dokazil'!C:C,$AS$199,'6. Seznam dokazil'!D:D,$AW$55,'6. Seznam dokazil'!E:E,AR202)</f>
        <v>0</v>
      </c>
      <c r="AX202" s="114">
        <f>IF($J$50=$AH$3,BB202,SUMIFS('6. Seznam dokazil'!O:O,'6. Seznam dokazil'!C:C,$AS$199,'6. Seznam dokazil'!D:D,$AX$55,'6. Seznam dokazil'!E:E,AR202))</f>
        <v>0</v>
      </c>
      <c r="AY202" s="114">
        <f>SUMIFS('6. Seznam dokazil'!O:O,'6. Seznam dokazil'!C:C,$AS$199,'6. Seznam dokazil'!D:D,$AY$55,'6. Seznam dokazil'!E:E,AR202)</f>
        <v>0</v>
      </c>
      <c r="AZ202" s="62">
        <f t="shared" si="372"/>
        <v>0</v>
      </c>
      <c r="BA202" s="1051"/>
      <c r="BB202" s="173">
        <f>IFERROR((J202/J207)*BA207,0)</f>
        <v>0</v>
      </c>
      <c r="BC202" s="135"/>
      <c r="BD202" s="66" t="s">
        <v>99</v>
      </c>
      <c r="BE202" s="114">
        <f t="shared" si="373"/>
        <v>0</v>
      </c>
      <c r="BF202" s="114">
        <f t="shared" si="373"/>
        <v>0</v>
      </c>
      <c r="BG202" s="114">
        <f t="shared" si="373"/>
        <v>0</v>
      </c>
      <c r="BH202" s="114">
        <f t="shared" si="373"/>
        <v>0</v>
      </c>
      <c r="BI202" s="114">
        <f t="shared" si="373"/>
        <v>0</v>
      </c>
      <c r="BJ202" s="114">
        <f t="shared" si="373"/>
        <v>0</v>
      </c>
      <c r="BK202" s="114">
        <f t="shared" si="373"/>
        <v>0</v>
      </c>
      <c r="BL202" s="62">
        <f t="shared" si="374"/>
        <v>0</v>
      </c>
      <c r="BM202" s="62">
        <f t="shared" si="375"/>
        <v>0</v>
      </c>
      <c r="BN202" s="80"/>
      <c r="BO202" s="137"/>
      <c r="BP202" s="66" t="s">
        <v>99</v>
      </c>
      <c r="BQ202" s="114">
        <f t="shared" si="376"/>
        <v>0</v>
      </c>
      <c r="BR202" s="114">
        <f t="shared" si="376"/>
        <v>0</v>
      </c>
      <c r="BS202" s="114">
        <f t="shared" si="376"/>
        <v>0</v>
      </c>
      <c r="BT202" s="114">
        <f t="shared" si="376"/>
        <v>0</v>
      </c>
      <c r="BU202" s="114">
        <f t="shared" si="376"/>
        <v>0</v>
      </c>
      <c r="BV202" s="114">
        <f t="shared" si="376"/>
        <v>0</v>
      </c>
      <c r="BW202" s="114">
        <f t="shared" si="376"/>
        <v>0</v>
      </c>
      <c r="BX202" s="62">
        <f t="shared" si="377"/>
        <v>0</v>
      </c>
      <c r="BY202" s="134"/>
      <c r="BZ202" s="119"/>
      <c r="CA202" s="119"/>
      <c r="CB202" s="119"/>
    </row>
    <row r="203" spans="2:80" ht="15" x14ac:dyDescent="0.2">
      <c r="B203" s="1104"/>
      <c r="D203" s="66" t="s">
        <v>77</v>
      </c>
      <c r="E203" s="114">
        <f>'3. FN PO PARTNERJIH '!D266</f>
        <v>0</v>
      </c>
      <c r="F203" s="114">
        <f>'3. FN PO PARTNERJIH '!E266</f>
        <v>0</v>
      </c>
      <c r="G203" s="114">
        <f>'3. FN PO PARTNERJIH '!F266</f>
        <v>0</v>
      </c>
      <c r="H203" s="114">
        <f>'3. FN PO PARTNERJIH '!G266</f>
        <v>0</v>
      </c>
      <c r="I203" s="114">
        <f>'3. FN PO PARTNERJIH '!H266</f>
        <v>0</v>
      </c>
      <c r="J203" s="114">
        <f>'3. FN PO PARTNERJIH '!I266</f>
        <v>0</v>
      </c>
      <c r="K203" s="114">
        <f>'3. FN PO PARTNERJIH '!J266</f>
        <v>0</v>
      </c>
      <c r="L203" s="62">
        <f t="shared" si="368"/>
        <v>0</v>
      </c>
      <c r="M203" s="85"/>
      <c r="N203" s="73"/>
      <c r="O203" s="66" t="s">
        <v>77</v>
      </c>
      <c r="P203" s="114">
        <f>'8a. Pretekli potrjeni izdatki'!E188</f>
        <v>0</v>
      </c>
      <c r="Q203" s="114">
        <f>'8a. Pretekli potrjeni izdatki'!F188</f>
        <v>0</v>
      </c>
      <c r="R203" s="114">
        <f>'8a. Pretekli potrjeni izdatki'!G188</f>
        <v>0</v>
      </c>
      <c r="S203" s="114">
        <f>'8a. Pretekli potrjeni izdatki'!H188</f>
        <v>0</v>
      </c>
      <c r="T203" s="114">
        <f>'8a. Pretekli potrjeni izdatki'!I188</f>
        <v>0</v>
      </c>
      <c r="U203" s="114">
        <f>'8a. Pretekli potrjeni izdatki'!J188</f>
        <v>0</v>
      </c>
      <c r="V203" s="114">
        <f>'8a. Pretekli potrjeni izdatki'!K188</f>
        <v>0</v>
      </c>
      <c r="W203" s="62">
        <f t="shared" si="369"/>
        <v>0</v>
      </c>
      <c r="X203" s="118"/>
      <c r="Y203" s="73"/>
      <c r="Z203" s="139" t="str">
        <f>IF(COUNTIF('2. IZJAVA'!$P$55,"?*"),'2. IZJAVA'!$P$55,"")</f>
        <v/>
      </c>
      <c r="AA203" s="169" t="s">
        <v>77</v>
      </c>
      <c r="AB203" s="170">
        <f>SUMIFS('6. Seznam dokazil'!P:P,'6. Seznam dokazil'!C:C,AB199,'6. Seznam dokazil'!D:D,$AB$55,'6. Seznam dokazil'!E:E,AA203)</f>
        <v>0</v>
      </c>
      <c r="AC203" s="170">
        <f>SUMIFS('6. Seznam dokazil'!P:P,'6. Seznam dokazil'!C:C,'6a. Seznam dokazil '!AB199,'6. Seznam dokazil'!D:D,'6a. Seznam dokazil '!$AC$55,'6. Seznam dokazil'!E:E,'6a. Seznam dokazil '!AA203)</f>
        <v>0</v>
      </c>
      <c r="AD203" s="170">
        <f>SUMIFS('6. Seznam dokazil'!P:P,'6. Seznam dokazil'!C:C,'6a. Seznam dokazil '!AB199,'6. Seznam dokazil'!D:D,'6a. Seznam dokazil '!$AD$55,'6. Seznam dokazil'!E:E,'6a. Seznam dokazil '!AA203)</f>
        <v>0</v>
      </c>
      <c r="AE203" s="170">
        <f>SUMIFS('6. Seznam dokazil'!P:P,'6. Seznam dokazil'!C:C,'6a. Seznam dokazil '!AB199,'6. Seznam dokazil'!D:D,'6a. Seznam dokazil '!$AE$55,'6. Seznam dokazil'!E:E,'6a. Seznam dokazil '!AA203)</f>
        <v>0</v>
      </c>
      <c r="AF203" s="170">
        <f>SUMIFS('6. Seznam dokazil'!P:P,'6. Seznam dokazil'!C:C,'6a. Seznam dokazil '!AB199,'6. Seznam dokazil'!D:D,'6a. Seznam dokazil '!$AF$55,'6. Seznam dokazil'!E:E,'6a. Seznam dokazil '!AA203)</f>
        <v>0</v>
      </c>
      <c r="AG203" s="170">
        <f>IF($J$50=$AH$3,AL203,SUMIFS('6. Seznam dokazil'!P:P,'6. Seznam dokazil'!C:C,'6a. Seznam dokazil '!AB199,'6. Seznam dokazil'!D:D,'6a. Seznam dokazil '!$AG$55,'6. Seznam dokazil'!E:E,'6a. Seznam dokazil '!AA203))</f>
        <v>0</v>
      </c>
      <c r="AH203" s="170">
        <f>SUMIFS('6. Seznam dokazil'!P:P,'6. Seznam dokazil'!C:C,'6a. Seznam dokazil '!AB199,'6. Seznam dokazil'!D:D,'6a. Seznam dokazil '!$AH$55,'6. Seznam dokazil'!E:E,'6a. Seznam dokazil '!AA203)</f>
        <v>0</v>
      </c>
      <c r="AI203" s="171">
        <f t="shared" si="370"/>
        <v>0</v>
      </c>
      <c r="AJ203" s="171">
        <f t="shared" si="371"/>
        <v>0</v>
      </c>
      <c r="AK203" s="1054"/>
      <c r="AL203" s="170">
        <f>IFERROR((J203/J207)*AK207,0)</f>
        <v>0</v>
      </c>
      <c r="AM203" s="65"/>
      <c r="AN203" s="65"/>
      <c r="AO203" s="65"/>
      <c r="AP203" s="123"/>
      <c r="AQ203" s="124"/>
      <c r="AR203" s="66" t="s">
        <v>77</v>
      </c>
      <c r="AS203" s="114">
        <f>SUMIFS('6. Seznam dokazil'!O:O,'6. Seznam dokazil'!C:C,$AS$199,'6. Seznam dokazil'!D:D,$AS$55,'6. Seznam dokazil'!E:E,AR203)</f>
        <v>0</v>
      </c>
      <c r="AT203" s="114">
        <f>SUMIFS('6. Seznam dokazil'!O:O,'6. Seznam dokazil'!C:C,$AS$199,'6. Seznam dokazil'!D:D,$AT$55,'6. Seznam dokazil'!E:E,AR203)</f>
        <v>0</v>
      </c>
      <c r="AU203" s="114">
        <f>SUMIFS('6. Seznam dokazil'!O:O,'6. Seznam dokazil'!C:C,$AS$199,'6. Seznam dokazil'!D:D,$AU$55,'6. Seznam dokazil'!E:E,AR203)</f>
        <v>0</v>
      </c>
      <c r="AV203" s="114">
        <f>SUMIFS('6. Seznam dokazil'!O:O,'6. Seznam dokazil'!C:C,$AS$199,'6. Seznam dokazil'!D:D,$AV$55,'6. Seznam dokazil'!E:E,AR203)</f>
        <v>0</v>
      </c>
      <c r="AW203" s="114">
        <f>SUMIFS('6. Seznam dokazil'!O:O,'6. Seznam dokazil'!C:C,$AS$199,'6. Seznam dokazil'!D:D,$AW$55,'6. Seznam dokazil'!E:E,AR203)</f>
        <v>0</v>
      </c>
      <c r="AX203" s="114">
        <f>IF($J$50=$AH$3,BB203,SUMIFS('6. Seznam dokazil'!O:O,'6. Seznam dokazil'!C:C,$AS$199,'6. Seznam dokazil'!D:D,$AX$55,'6. Seznam dokazil'!E:E,AR203))</f>
        <v>0</v>
      </c>
      <c r="AY203" s="114">
        <f>SUMIFS('6. Seznam dokazil'!O:O,'6. Seznam dokazil'!C:C,$AS$199,'6. Seznam dokazil'!D:D,$AY$55,'6. Seznam dokazil'!E:E,AR203)</f>
        <v>0</v>
      </c>
      <c r="AZ203" s="62">
        <f t="shared" si="372"/>
        <v>0</v>
      </c>
      <c r="BA203" s="1051"/>
      <c r="BB203" s="173">
        <f>IFERROR((J203/J207)*BA207,0)</f>
        <v>0</v>
      </c>
      <c r="BC203" s="135"/>
      <c r="BD203" s="66" t="s">
        <v>77</v>
      </c>
      <c r="BE203" s="114">
        <f t="shared" si="373"/>
        <v>0</v>
      </c>
      <c r="BF203" s="114">
        <f t="shared" si="373"/>
        <v>0</v>
      </c>
      <c r="BG203" s="114">
        <f t="shared" si="373"/>
        <v>0</v>
      </c>
      <c r="BH203" s="114">
        <f t="shared" si="373"/>
        <v>0</v>
      </c>
      <c r="BI203" s="114">
        <f t="shared" si="373"/>
        <v>0</v>
      </c>
      <c r="BJ203" s="114">
        <f t="shared" si="373"/>
        <v>0</v>
      </c>
      <c r="BK203" s="114">
        <f t="shared" si="373"/>
        <v>0</v>
      </c>
      <c r="BL203" s="62">
        <f t="shared" si="374"/>
        <v>0</v>
      </c>
      <c r="BM203" s="62">
        <f t="shared" si="375"/>
        <v>0</v>
      </c>
      <c r="BN203" s="80"/>
      <c r="BO203" s="137"/>
      <c r="BP203" s="66" t="s">
        <v>77</v>
      </c>
      <c r="BQ203" s="114">
        <f t="shared" si="376"/>
        <v>0</v>
      </c>
      <c r="BR203" s="114">
        <f t="shared" si="376"/>
        <v>0</v>
      </c>
      <c r="BS203" s="114">
        <f t="shared" si="376"/>
        <v>0</v>
      </c>
      <c r="BT203" s="114">
        <f t="shared" si="376"/>
        <v>0</v>
      </c>
      <c r="BU203" s="114">
        <f t="shared" si="376"/>
        <v>0</v>
      </c>
      <c r="BV203" s="114">
        <f t="shared" si="376"/>
        <v>0</v>
      </c>
      <c r="BW203" s="114">
        <f t="shared" si="376"/>
        <v>0</v>
      </c>
      <c r="BX203" s="62">
        <f t="shared" si="377"/>
        <v>0</v>
      </c>
      <c r="BY203" s="134"/>
      <c r="BZ203" s="119"/>
      <c r="CA203" s="119"/>
      <c r="CB203" s="119"/>
    </row>
    <row r="204" spans="2:80" ht="15" x14ac:dyDescent="0.2">
      <c r="B204" s="1104"/>
      <c r="D204" s="66" t="s">
        <v>78</v>
      </c>
      <c r="E204" s="114">
        <f>'3. FN PO PARTNERJIH '!D267</f>
        <v>0</v>
      </c>
      <c r="F204" s="114">
        <f>'3. FN PO PARTNERJIH '!E267</f>
        <v>0</v>
      </c>
      <c r="G204" s="114">
        <f>'3. FN PO PARTNERJIH '!F267</f>
        <v>0</v>
      </c>
      <c r="H204" s="114">
        <f>'3. FN PO PARTNERJIH '!G267</f>
        <v>0</v>
      </c>
      <c r="I204" s="114">
        <f>'3. FN PO PARTNERJIH '!H267</f>
        <v>0</v>
      </c>
      <c r="J204" s="114">
        <f>'3. FN PO PARTNERJIH '!I267</f>
        <v>0</v>
      </c>
      <c r="K204" s="114">
        <f>'3. FN PO PARTNERJIH '!J267</f>
        <v>0</v>
      </c>
      <c r="L204" s="62">
        <f t="shared" si="368"/>
        <v>0</v>
      </c>
      <c r="M204" s="85"/>
      <c r="N204" s="73"/>
      <c r="O204" s="66" t="s">
        <v>78</v>
      </c>
      <c r="P204" s="114">
        <f>'8a. Pretekli potrjeni izdatki'!E189</f>
        <v>0</v>
      </c>
      <c r="Q204" s="114">
        <f>'8a. Pretekli potrjeni izdatki'!F189</f>
        <v>0</v>
      </c>
      <c r="R204" s="114">
        <f>'8a. Pretekli potrjeni izdatki'!G189</f>
        <v>0</v>
      </c>
      <c r="S204" s="114">
        <f>'8a. Pretekli potrjeni izdatki'!H189</f>
        <v>0</v>
      </c>
      <c r="T204" s="114">
        <f>'8a. Pretekli potrjeni izdatki'!I189</f>
        <v>0</v>
      </c>
      <c r="U204" s="114">
        <f>'8a. Pretekli potrjeni izdatki'!J189</f>
        <v>0</v>
      </c>
      <c r="V204" s="114">
        <f>'8a. Pretekli potrjeni izdatki'!K189</f>
        <v>0</v>
      </c>
      <c r="W204" s="62">
        <f t="shared" si="369"/>
        <v>0</v>
      </c>
      <c r="X204" s="118"/>
      <c r="Y204" s="73"/>
      <c r="Z204" s="139" t="str">
        <f>IF(COUNTIF('2. IZJAVA'!$P$55,"?*"),'2. IZJAVA'!$P$55,"")</f>
        <v/>
      </c>
      <c r="AA204" s="169" t="s">
        <v>78</v>
      </c>
      <c r="AB204" s="170">
        <f>SUMIFS('6. Seznam dokazil'!P:P,'6. Seznam dokazil'!C:C,AB199,'6. Seznam dokazil'!D:D,$AB$55,'6. Seznam dokazil'!E:E,AA204)</f>
        <v>0</v>
      </c>
      <c r="AC204" s="170">
        <f>SUMIFS('6. Seznam dokazil'!P:P,'6. Seznam dokazil'!C:C,'6a. Seznam dokazil '!AB199,'6. Seznam dokazil'!D:D,'6a. Seznam dokazil '!$AC$55,'6. Seznam dokazil'!E:E,'6a. Seznam dokazil '!AA204)</f>
        <v>0</v>
      </c>
      <c r="AD204" s="170">
        <f>SUMIFS('6. Seznam dokazil'!P:P,'6. Seznam dokazil'!C:C,'6a. Seznam dokazil '!AB199,'6. Seznam dokazil'!D:D,'6a. Seznam dokazil '!$AD$55,'6. Seznam dokazil'!E:E,'6a. Seznam dokazil '!AA204)</f>
        <v>0</v>
      </c>
      <c r="AE204" s="170">
        <f>SUMIFS('6. Seznam dokazil'!P:P,'6. Seznam dokazil'!C:C,'6a. Seznam dokazil '!AB199,'6. Seznam dokazil'!D:D,'6a. Seznam dokazil '!$AE$55,'6. Seznam dokazil'!E:E,'6a. Seznam dokazil '!AA204)</f>
        <v>0</v>
      </c>
      <c r="AF204" s="170">
        <f>SUMIFS('6. Seznam dokazil'!P:P,'6. Seznam dokazil'!C:C,'6a. Seznam dokazil '!AB199,'6. Seznam dokazil'!D:D,'6a. Seznam dokazil '!$AF$55,'6. Seznam dokazil'!E:E,'6a. Seznam dokazil '!AA204)</f>
        <v>0</v>
      </c>
      <c r="AG204" s="170">
        <f>IF($J$50=$AH$3,AL204,SUMIFS('6. Seznam dokazil'!P:P,'6. Seznam dokazil'!C:C,'6a. Seznam dokazil '!AB199,'6. Seznam dokazil'!D:D,'6a. Seznam dokazil '!$AG$55,'6. Seznam dokazil'!E:E,'6a. Seznam dokazil '!AA204))</f>
        <v>0</v>
      </c>
      <c r="AH204" s="170">
        <f>SUMIFS('6. Seznam dokazil'!P:P,'6. Seznam dokazil'!C:C,'6a. Seznam dokazil '!AB199,'6. Seznam dokazil'!D:D,'6a. Seznam dokazil '!$AH$55,'6. Seznam dokazil'!E:E,'6a. Seznam dokazil '!AA204)</f>
        <v>0</v>
      </c>
      <c r="AI204" s="171">
        <f t="shared" si="370"/>
        <v>0</v>
      </c>
      <c r="AJ204" s="171">
        <f t="shared" si="371"/>
        <v>0</v>
      </c>
      <c r="AK204" s="1054"/>
      <c r="AL204" s="170">
        <f>IFERROR((J204/J207)*AK207,0)</f>
        <v>0</v>
      </c>
      <c r="AM204" s="65"/>
      <c r="AN204" s="65"/>
      <c r="AO204" s="65"/>
      <c r="AP204" s="123"/>
      <c r="AQ204" s="124"/>
      <c r="AR204" s="66" t="s">
        <v>78</v>
      </c>
      <c r="AS204" s="114">
        <f>SUMIFS('6. Seznam dokazil'!O:O,'6. Seznam dokazil'!C:C,$AS$199,'6. Seznam dokazil'!D:D,$AS$55,'6. Seznam dokazil'!E:E,AR204)</f>
        <v>0</v>
      </c>
      <c r="AT204" s="114">
        <f>SUMIFS('6. Seznam dokazil'!O:O,'6. Seznam dokazil'!C:C,$AS$199,'6. Seznam dokazil'!D:D,$AT$55,'6. Seznam dokazil'!E:E,AR204)</f>
        <v>0</v>
      </c>
      <c r="AU204" s="114">
        <f>SUMIFS('6. Seznam dokazil'!O:O,'6. Seznam dokazil'!C:C,$AS$199,'6. Seznam dokazil'!D:D,$AU$55,'6. Seznam dokazil'!E:E,AR204)</f>
        <v>0</v>
      </c>
      <c r="AV204" s="114">
        <f>SUMIFS('6. Seznam dokazil'!O:O,'6. Seznam dokazil'!C:C,$AS$199,'6. Seznam dokazil'!D:D,$AV$55,'6. Seznam dokazil'!E:E,AR204)</f>
        <v>0</v>
      </c>
      <c r="AW204" s="114">
        <f>SUMIFS('6. Seznam dokazil'!O:O,'6. Seznam dokazil'!C:C,$AS$199,'6. Seznam dokazil'!D:D,$AW$55,'6. Seznam dokazil'!E:E,AR204)</f>
        <v>0</v>
      </c>
      <c r="AX204" s="114">
        <f>IF($J$50=$AH$3,BB204,SUMIFS('6. Seznam dokazil'!O:O,'6. Seznam dokazil'!C:C,$AS$199,'6. Seznam dokazil'!D:D,$AX$55,'6. Seznam dokazil'!E:E,AR204))</f>
        <v>0</v>
      </c>
      <c r="AY204" s="114">
        <f>SUMIFS('6. Seznam dokazil'!O:O,'6. Seznam dokazil'!C:C,$AS$199,'6. Seznam dokazil'!D:D,$AY$55,'6. Seznam dokazil'!E:E,AR204)</f>
        <v>0</v>
      </c>
      <c r="AZ204" s="62">
        <f t="shared" si="372"/>
        <v>0</v>
      </c>
      <c r="BA204" s="1051"/>
      <c r="BB204" s="173">
        <f>IFERROR((J204/J207)*BA207,0)</f>
        <v>0</v>
      </c>
      <c r="BC204" s="135"/>
      <c r="BD204" s="66" t="s">
        <v>78</v>
      </c>
      <c r="BE204" s="114">
        <f t="shared" si="373"/>
        <v>0</v>
      </c>
      <c r="BF204" s="114">
        <f t="shared" si="373"/>
        <v>0</v>
      </c>
      <c r="BG204" s="114">
        <f t="shared" si="373"/>
        <v>0</v>
      </c>
      <c r="BH204" s="114">
        <f t="shared" si="373"/>
        <v>0</v>
      </c>
      <c r="BI204" s="114">
        <f t="shared" si="373"/>
        <v>0</v>
      </c>
      <c r="BJ204" s="114">
        <f t="shared" si="373"/>
        <v>0</v>
      </c>
      <c r="BK204" s="114">
        <f t="shared" si="373"/>
        <v>0</v>
      </c>
      <c r="BL204" s="62">
        <f t="shared" si="374"/>
        <v>0</v>
      </c>
      <c r="BM204" s="62">
        <f t="shared" si="375"/>
        <v>0</v>
      </c>
      <c r="BN204" s="80"/>
      <c r="BO204" s="137"/>
      <c r="BP204" s="66" t="s">
        <v>78</v>
      </c>
      <c r="BQ204" s="114">
        <f t="shared" si="376"/>
        <v>0</v>
      </c>
      <c r="BR204" s="114">
        <f t="shared" si="376"/>
        <v>0</v>
      </c>
      <c r="BS204" s="114">
        <f t="shared" si="376"/>
        <v>0</v>
      </c>
      <c r="BT204" s="114">
        <f t="shared" si="376"/>
        <v>0</v>
      </c>
      <c r="BU204" s="114">
        <f t="shared" si="376"/>
        <v>0</v>
      </c>
      <c r="BV204" s="114">
        <f t="shared" si="376"/>
        <v>0</v>
      </c>
      <c r="BW204" s="114">
        <f t="shared" si="376"/>
        <v>0</v>
      </c>
      <c r="BX204" s="62">
        <f t="shared" si="377"/>
        <v>0</v>
      </c>
      <c r="BY204" s="134"/>
      <c r="BZ204" s="119"/>
      <c r="CA204" s="119"/>
      <c r="CB204" s="119"/>
    </row>
    <row r="205" spans="2:80" ht="15" x14ac:dyDescent="0.2">
      <c r="B205" s="1104"/>
      <c r="D205" s="66" t="s">
        <v>79</v>
      </c>
      <c r="E205" s="114">
        <f>'3. FN PO PARTNERJIH '!D268</f>
        <v>0</v>
      </c>
      <c r="F205" s="114">
        <f>'3. FN PO PARTNERJIH '!E268</f>
        <v>0</v>
      </c>
      <c r="G205" s="114">
        <f>'3. FN PO PARTNERJIH '!F268</f>
        <v>0</v>
      </c>
      <c r="H205" s="114">
        <f>'3. FN PO PARTNERJIH '!G268</f>
        <v>0</v>
      </c>
      <c r="I205" s="114">
        <f>'3. FN PO PARTNERJIH '!H268</f>
        <v>0</v>
      </c>
      <c r="J205" s="114">
        <f>'3. FN PO PARTNERJIH '!I268</f>
        <v>0</v>
      </c>
      <c r="K205" s="114">
        <f>'3. FN PO PARTNERJIH '!J268</f>
        <v>0</v>
      </c>
      <c r="L205" s="62">
        <f t="shared" si="368"/>
        <v>0</v>
      </c>
      <c r="M205" s="85"/>
      <c r="N205" s="73"/>
      <c r="O205" s="66" t="s">
        <v>79</v>
      </c>
      <c r="P205" s="114">
        <f>'8a. Pretekli potrjeni izdatki'!E190</f>
        <v>0</v>
      </c>
      <c r="Q205" s="114">
        <f>'8a. Pretekli potrjeni izdatki'!F190</f>
        <v>0</v>
      </c>
      <c r="R205" s="114">
        <f>'8a. Pretekli potrjeni izdatki'!G190</f>
        <v>0</v>
      </c>
      <c r="S205" s="114">
        <f>'8a. Pretekli potrjeni izdatki'!H190</f>
        <v>0</v>
      </c>
      <c r="T205" s="114">
        <f>'8a. Pretekli potrjeni izdatki'!I190</f>
        <v>0</v>
      </c>
      <c r="U205" s="114">
        <f>'8a. Pretekli potrjeni izdatki'!J190</f>
        <v>0</v>
      </c>
      <c r="V205" s="114">
        <f>'8a. Pretekli potrjeni izdatki'!K190</f>
        <v>0</v>
      </c>
      <c r="W205" s="62">
        <f t="shared" si="369"/>
        <v>0</v>
      </c>
      <c r="X205" s="118"/>
      <c r="Y205" s="73"/>
      <c r="Z205" s="139" t="str">
        <f>IF(COUNTIF('2. IZJAVA'!$P$55,"?*"),'2. IZJAVA'!$P$55,"")</f>
        <v/>
      </c>
      <c r="AA205" s="169" t="s">
        <v>79</v>
      </c>
      <c r="AB205" s="170">
        <f>SUMIFS('6. Seznam dokazil'!P:P,'6. Seznam dokazil'!C:C,AB199,'6. Seznam dokazil'!D:D,$AB$55,'6. Seznam dokazil'!E:E,AA205)</f>
        <v>0</v>
      </c>
      <c r="AC205" s="170">
        <f>SUMIFS('6. Seznam dokazil'!P:P,'6. Seznam dokazil'!C:C,'6a. Seznam dokazil '!AB199,'6. Seznam dokazil'!D:D,'6a. Seznam dokazil '!$AC$55,'6. Seznam dokazil'!E:E,'6a. Seznam dokazil '!AA205)</f>
        <v>0</v>
      </c>
      <c r="AD205" s="170">
        <f>SUMIFS('6. Seznam dokazil'!P:P,'6. Seznam dokazil'!C:C,'6a. Seznam dokazil '!AB199,'6. Seznam dokazil'!D:D,'6a. Seznam dokazil '!$AD$55,'6. Seznam dokazil'!E:E,'6a. Seznam dokazil '!AA205)</f>
        <v>0</v>
      </c>
      <c r="AE205" s="170">
        <f>SUMIFS('6. Seznam dokazil'!P:P,'6. Seznam dokazil'!C:C,'6a. Seznam dokazil '!AB199,'6. Seznam dokazil'!D:D,'6a. Seznam dokazil '!$AE$55,'6. Seznam dokazil'!E:E,'6a. Seznam dokazil '!AA205)</f>
        <v>0</v>
      </c>
      <c r="AF205" s="170">
        <f>SUMIFS('6. Seznam dokazil'!P:P,'6. Seznam dokazil'!C:C,'6a. Seznam dokazil '!AB199,'6. Seznam dokazil'!D:D,'6a. Seznam dokazil '!$AF$55,'6. Seznam dokazil'!E:E,'6a. Seznam dokazil '!AA205)</f>
        <v>0</v>
      </c>
      <c r="AG205" s="170">
        <f>IF($J$50=$AH$3,AL205,SUMIFS('6. Seznam dokazil'!P:P,'6. Seznam dokazil'!C:C,'6a. Seznam dokazil '!AB199,'6. Seznam dokazil'!D:D,'6a. Seznam dokazil '!$AG$55,'6. Seznam dokazil'!E:E,'6a. Seznam dokazil '!AA205))</f>
        <v>0</v>
      </c>
      <c r="AH205" s="170">
        <f>SUMIFS('6. Seznam dokazil'!P:P,'6. Seznam dokazil'!C:C,'6a. Seznam dokazil '!AB199,'6. Seznam dokazil'!D:D,'6a. Seznam dokazil '!$AH$55,'6. Seznam dokazil'!E:E,'6a. Seznam dokazil '!AA205)</f>
        <v>0</v>
      </c>
      <c r="AI205" s="171">
        <f t="shared" si="370"/>
        <v>0</v>
      </c>
      <c r="AJ205" s="171">
        <f t="shared" si="371"/>
        <v>0</v>
      </c>
      <c r="AK205" s="1054"/>
      <c r="AL205" s="170">
        <f>IFERROR((J205/J207)*AK207,0)</f>
        <v>0</v>
      </c>
      <c r="AM205" s="65"/>
      <c r="AN205" s="65"/>
      <c r="AO205" s="65"/>
      <c r="AP205" s="123"/>
      <c r="AQ205" s="124"/>
      <c r="AR205" s="66" t="s">
        <v>79</v>
      </c>
      <c r="AS205" s="114">
        <f>SUMIFS('6. Seznam dokazil'!O:O,'6. Seznam dokazil'!C:C,$AS$199,'6. Seznam dokazil'!D:D,$AS$55,'6. Seznam dokazil'!E:E,AR205)</f>
        <v>0</v>
      </c>
      <c r="AT205" s="114">
        <f>SUMIFS('6. Seznam dokazil'!O:O,'6. Seznam dokazil'!C:C,$AS$199,'6. Seznam dokazil'!D:D,$AT$55,'6. Seznam dokazil'!E:E,AR205)</f>
        <v>0</v>
      </c>
      <c r="AU205" s="114">
        <f>SUMIFS('6. Seznam dokazil'!O:O,'6. Seznam dokazil'!C:C,$AS$199,'6. Seznam dokazil'!D:D,$AU$55,'6. Seznam dokazil'!E:E,AR205)</f>
        <v>0</v>
      </c>
      <c r="AV205" s="114">
        <f>SUMIFS('6. Seznam dokazil'!O:O,'6. Seznam dokazil'!C:C,$AS$199,'6. Seznam dokazil'!D:D,$AV$55,'6. Seznam dokazil'!E:E,AR205)</f>
        <v>0</v>
      </c>
      <c r="AW205" s="114">
        <f>SUMIFS('6. Seznam dokazil'!O:O,'6. Seznam dokazil'!C:C,$AS$199,'6. Seznam dokazil'!D:D,$AW$55,'6. Seznam dokazil'!E:E,AR205)</f>
        <v>0</v>
      </c>
      <c r="AX205" s="114">
        <f>IF($J$50=$AH$3,BB205,SUMIFS('6. Seznam dokazil'!O:O,'6. Seznam dokazil'!C:C,$AS$199,'6. Seznam dokazil'!D:D,$AX$55,'6. Seznam dokazil'!E:E,AR205))</f>
        <v>0</v>
      </c>
      <c r="AY205" s="114">
        <f>SUMIFS('6. Seznam dokazil'!O:O,'6. Seznam dokazil'!C:C,$AS$199,'6. Seznam dokazil'!D:D,$AY$55,'6. Seznam dokazil'!E:E,AR205)</f>
        <v>0</v>
      </c>
      <c r="AZ205" s="62">
        <f t="shared" si="372"/>
        <v>0</v>
      </c>
      <c r="BA205" s="1051"/>
      <c r="BB205" s="173">
        <f>IFERROR((J205/J207)*BA207,0)</f>
        <v>0</v>
      </c>
      <c r="BC205" s="135"/>
      <c r="BD205" s="66" t="s">
        <v>79</v>
      </c>
      <c r="BE205" s="114">
        <f t="shared" si="373"/>
        <v>0</v>
      </c>
      <c r="BF205" s="114">
        <f t="shared" si="373"/>
        <v>0</v>
      </c>
      <c r="BG205" s="114">
        <f t="shared" si="373"/>
        <v>0</v>
      </c>
      <c r="BH205" s="114">
        <f t="shared" si="373"/>
        <v>0</v>
      </c>
      <c r="BI205" s="114">
        <f t="shared" si="373"/>
        <v>0</v>
      </c>
      <c r="BJ205" s="114">
        <f t="shared" si="373"/>
        <v>0</v>
      </c>
      <c r="BK205" s="114">
        <f t="shared" si="373"/>
        <v>0</v>
      </c>
      <c r="BL205" s="62">
        <f t="shared" si="374"/>
        <v>0</v>
      </c>
      <c r="BM205" s="62">
        <f t="shared" si="375"/>
        <v>0</v>
      </c>
      <c r="BN205" s="80"/>
      <c r="BO205" s="137"/>
      <c r="BP205" s="66" t="s">
        <v>79</v>
      </c>
      <c r="BQ205" s="114">
        <f t="shared" si="376"/>
        <v>0</v>
      </c>
      <c r="BR205" s="114">
        <f t="shared" si="376"/>
        <v>0</v>
      </c>
      <c r="BS205" s="114">
        <f t="shared" si="376"/>
        <v>0</v>
      </c>
      <c r="BT205" s="114">
        <f t="shared" si="376"/>
        <v>0</v>
      </c>
      <c r="BU205" s="114">
        <f t="shared" si="376"/>
        <v>0</v>
      </c>
      <c r="BV205" s="114">
        <f t="shared" si="376"/>
        <v>0</v>
      </c>
      <c r="BW205" s="114">
        <f t="shared" si="376"/>
        <v>0</v>
      </c>
      <c r="BX205" s="62">
        <f t="shared" si="377"/>
        <v>0</v>
      </c>
      <c r="BY205" s="134"/>
      <c r="BZ205" s="119"/>
      <c r="CA205" s="119"/>
      <c r="CB205" s="119"/>
    </row>
    <row r="206" spans="2:80" ht="15" x14ac:dyDescent="0.2">
      <c r="B206" s="1104"/>
      <c r="D206" s="66" t="s">
        <v>100</v>
      </c>
      <c r="E206" s="114">
        <f>'3. FN PO PARTNERJIH '!D269</f>
        <v>0</v>
      </c>
      <c r="F206" s="114">
        <f>'3. FN PO PARTNERJIH '!E269</f>
        <v>0</v>
      </c>
      <c r="G206" s="114">
        <f>'3. FN PO PARTNERJIH '!F269</f>
        <v>0</v>
      </c>
      <c r="H206" s="114">
        <f>'3. FN PO PARTNERJIH '!G269</f>
        <v>0</v>
      </c>
      <c r="I206" s="114">
        <f>'3. FN PO PARTNERJIH '!H269</f>
        <v>0</v>
      </c>
      <c r="J206" s="114">
        <f>'3. FN PO PARTNERJIH '!I269</f>
        <v>0</v>
      </c>
      <c r="K206" s="114">
        <f>'3. FN PO PARTNERJIH '!J269</f>
        <v>0</v>
      </c>
      <c r="L206" s="62">
        <f t="shared" si="368"/>
        <v>0</v>
      </c>
      <c r="M206" s="85"/>
      <c r="N206" s="73"/>
      <c r="O206" s="66" t="s">
        <v>100</v>
      </c>
      <c r="P206" s="114">
        <f>'8a. Pretekli potrjeni izdatki'!E191</f>
        <v>0</v>
      </c>
      <c r="Q206" s="114">
        <f>'8a. Pretekli potrjeni izdatki'!F191</f>
        <v>0</v>
      </c>
      <c r="R206" s="114">
        <f>'8a. Pretekli potrjeni izdatki'!G191</f>
        <v>0</v>
      </c>
      <c r="S206" s="114">
        <f>'8a. Pretekli potrjeni izdatki'!H191</f>
        <v>0</v>
      </c>
      <c r="T206" s="114">
        <f>'8a. Pretekli potrjeni izdatki'!I191</f>
        <v>0</v>
      </c>
      <c r="U206" s="114">
        <f>'8a. Pretekli potrjeni izdatki'!J191</f>
        <v>0</v>
      </c>
      <c r="V206" s="114">
        <f>'8a. Pretekli potrjeni izdatki'!K191</f>
        <v>0</v>
      </c>
      <c r="W206" s="62">
        <f t="shared" si="369"/>
        <v>0</v>
      </c>
      <c r="X206" s="149"/>
      <c r="Y206" s="73"/>
      <c r="Z206" s="139" t="str">
        <f>IF(COUNTIF('2. IZJAVA'!$P$55,"?*"),'2. IZJAVA'!$P$55,"")</f>
        <v/>
      </c>
      <c r="AA206" s="169" t="s">
        <v>100</v>
      </c>
      <c r="AB206" s="170">
        <f>SUMIFS('6. Seznam dokazil'!P:P,'6. Seznam dokazil'!C:C,AB199,'6. Seznam dokazil'!D:D,$AB$55,'6. Seznam dokazil'!E:E,AA206)</f>
        <v>0</v>
      </c>
      <c r="AC206" s="170">
        <f>SUMIFS('6. Seznam dokazil'!P:P,'6. Seznam dokazil'!C:C,'6a. Seznam dokazil '!AB199,'6. Seznam dokazil'!D:D,'6a. Seznam dokazil '!$AC$55,'6. Seznam dokazil'!E:E,'6a. Seznam dokazil '!AA206)</f>
        <v>0</v>
      </c>
      <c r="AD206" s="170">
        <f>SUMIFS('6. Seznam dokazil'!P:P,'6. Seznam dokazil'!C:C,'6a. Seznam dokazil '!AB199,'6. Seznam dokazil'!D:D,'6a. Seznam dokazil '!$AD$55,'6. Seznam dokazil'!E:E,'6a. Seznam dokazil '!AA206)</f>
        <v>0</v>
      </c>
      <c r="AE206" s="170">
        <f>SUMIFS('6. Seznam dokazil'!P:P,'6. Seznam dokazil'!C:C,'6a. Seznam dokazil '!AB199,'6. Seznam dokazil'!D:D,'6a. Seznam dokazil '!$AE$55,'6. Seznam dokazil'!E:E,'6a. Seznam dokazil '!AA206)</f>
        <v>0</v>
      </c>
      <c r="AF206" s="170">
        <f>SUMIFS('6. Seznam dokazil'!P:P,'6. Seznam dokazil'!C:C,'6a. Seznam dokazil '!AB199,'6. Seznam dokazil'!D:D,'6a. Seznam dokazil '!$AF$55,'6. Seznam dokazil'!E:E,'6a. Seznam dokazil '!AA206)</f>
        <v>0</v>
      </c>
      <c r="AG206" s="170">
        <f>IF($J$50=$AH$3,AL206,SUMIFS('6. Seznam dokazil'!P:P,'6. Seznam dokazil'!C:C,'6a. Seznam dokazil '!AB199,'6. Seznam dokazil'!D:D,'6a. Seznam dokazil '!$AG$55,'6. Seznam dokazil'!E:E,'6a. Seznam dokazil '!AA206))</f>
        <v>0</v>
      </c>
      <c r="AH206" s="170">
        <f>SUMIFS('6. Seznam dokazil'!P:P,'6. Seznam dokazil'!C:C,'6a. Seznam dokazil '!AB199,'6. Seznam dokazil'!D:D,'6a. Seznam dokazil '!$AH$55,'6. Seznam dokazil'!E:E,'6a. Seznam dokazil '!AA206)</f>
        <v>0</v>
      </c>
      <c r="AI206" s="171">
        <f t="shared" si="370"/>
        <v>0</v>
      </c>
      <c r="AJ206" s="171">
        <f t="shared" si="371"/>
        <v>0</v>
      </c>
      <c r="AK206" s="1055"/>
      <c r="AL206" s="170">
        <f>IFERROR((J206/J207)*AK207,0)</f>
        <v>0</v>
      </c>
      <c r="AM206" s="65"/>
      <c r="AN206" s="65"/>
      <c r="AO206" s="65"/>
      <c r="AP206" s="123"/>
      <c r="AQ206" s="124"/>
      <c r="AR206" s="66" t="s">
        <v>100</v>
      </c>
      <c r="AS206" s="114">
        <f>SUMIFS('6. Seznam dokazil'!O:O,'6. Seznam dokazil'!C:C,$AS$199,'6. Seznam dokazil'!D:D,$AS$55,'6. Seznam dokazil'!E:E,AR206)</f>
        <v>0</v>
      </c>
      <c r="AT206" s="114">
        <f>SUMIFS('6. Seznam dokazil'!O:O,'6. Seznam dokazil'!C:C,$AS$199,'6. Seznam dokazil'!D:D,$AT$55,'6. Seznam dokazil'!E:E,AR206)</f>
        <v>0</v>
      </c>
      <c r="AU206" s="114">
        <f>SUMIFS('6. Seznam dokazil'!O:O,'6. Seznam dokazil'!C:C,$AS$199,'6. Seznam dokazil'!D:D,$AU$55,'6. Seznam dokazil'!E:E,AR206)</f>
        <v>0</v>
      </c>
      <c r="AV206" s="114">
        <f>SUMIFS('6. Seznam dokazil'!O:O,'6. Seznam dokazil'!C:C,$AS$199,'6. Seznam dokazil'!D:D,$AV$55,'6. Seznam dokazil'!E:E,AR206)</f>
        <v>0</v>
      </c>
      <c r="AW206" s="114">
        <f>SUMIFS('6. Seznam dokazil'!O:O,'6. Seznam dokazil'!C:C,$AS$199,'6. Seznam dokazil'!D:D,$AW$55,'6. Seznam dokazil'!E:E,AR206)</f>
        <v>0</v>
      </c>
      <c r="AX206" s="114">
        <f>IF($J$50=$AH$3,BB206,SUMIFS('6. Seznam dokazil'!O:O,'6. Seznam dokazil'!C:C,$AS$199,'6. Seznam dokazil'!D:D,$AX$55,'6. Seznam dokazil'!E:E,AR206))</f>
        <v>0</v>
      </c>
      <c r="AY206" s="114">
        <f>SUMIFS('6. Seznam dokazil'!O:O,'6. Seznam dokazil'!C:C,$AS$199,'6. Seznam dokazil'!D:D,$AY$55,'6. Seznam dokazil'!E:E,AR206)</f>
        <v>0</v>
      </c>
      <c r="AZ206" s="62">
        <f t="shared" si="372"/>
        <v>0</v>
      </c>
      <c r="BA206" s="1052"/>
      <c r="BB206" s="173">
        <f>IFERROR((J206/J207)*BA207,0)</f>
        <v>0</v>
      </c>
      <c r="BC206" s="135"/>
      <c r="BD206" s="66" t="s">
        <v>100</v>
      </c>
      <c r="BE206" s="114">
        <f t="shared" si="373"/>
        <v>0</v>
      </c>
      <c r="BF206" s="114">
        <f t="shared" si="373"/>
        <v>0</v>
      </c>
      <c r="BG206" s="114">
        <f t="shared" si="373"/>
        <v>0</v>
      </c>
      <c r="BH206" s="114">
        <f t="shared" si="373"/>
        <v>0</v>
      </c>
      <c r="BI206" s="114">
        <f t="shared" si="373"/>
        <v>0</v>
      </c>
      <c r="BJ206" s="114">
        <f t="shared" si="373"/>
        <v>0</v>
      </c>
      <c r="BK206" s="114">
        <f t="shared" si="373"/>
        <v>0</v>
      </c>
      <c r="BL206" s="62">
        <f t="shared" si="374"/>
        <v>0</v>
      </c>
      <c r="BM206" s="62">
        <f t="shared" si="375"/>
        <v>0</v>
      </c>
      <c r="BN206" s="80"/>
      <c r="BO206" s="137"/>
      <c r="BP206" s="66" t="s">
        <v>100</v>
      </c>
      <c r="BQ206" s="114">
        <f t="shared" si="376"/>
        <v>0</v>
      </c>
      <c r="BR206" s="114">
        <f t="shared" si="376"/>
        <v>0</v>
      </c>
      <c r="BS206" s="114">
        <f t="shared" si="376"/>
        <v>0</v>
      </c>
      <c r="BT206" s="114">
        <f t="shared" si="376"/>
        <v>0</v>
      </c>
      <c r="BU206" s="114">
        <f t="shared" si="376"/>
        <v>0</v>
      </c>
      <c r="BV206" s="114">
        <f t="shared" si="376"/>
        <v>0</v>
      </c>
      <c r="BW206" s="114">
        <f t="shared" si="376"/>
        <v>0</v>
      </c>
      <c r="BX206" s="62">
        <f t="shared" si="377"/>
        <v>0</v>
      </c>
      <c r="BY206" s="134"/>
      <c r="BZ206" s="119"/>
      <c r="CA206" s="119"/>
      <c r="CB206" s="119"/>
    </row>
    <row r="207" spans="2:80" ht="45.75" thickBot="1" x14ac:dyDescent="0.25">
      <c r="B207" s="1105"/>
      <c r="D207" s="66" t="str">
        <f>"ODOBRENA SREDSTVA"&amp;" "&amp;E198</f>
        <v>ODOBRENA SREDSTVA PARTNER 12</v>
      </c>
      <c r="E207" s="67">
        <f>SUM(E201:E206)</f>
        <v>0</v>
      </c>
      <c r="F207" s="67">
        <f>SUM(F201:F206)</f>
        <v>0</v>
      </c>
      <c r="G207" s="67">
        <f t="shared" ref="G207:L207" si="378">SUM(G201:G206)</f>
        <v>0</v>
      </c>
      <c r="H207" s="67">
        <f t="shared" si="378"/>
        <v>0</v>
      </c>
      <c r="I207" s="67">
        <f t="shared" si="378"/>
        <v>0</v>
      </c>
      <c r="J207" s="67">
        <f t="shared" si="378"/>
        <v>0</v>
      </c>
      <c r="K207" s="67">
        <f t="shared" si="378"/>
        <v>0</v>
      </c>
      <c r="L207" s="67">
        <f t="shared" si="378"/>
        <v>0</v>
      </c>
      <c r="M207" s="85"/>
      <c r="N207" s="73"/>
      <c r="O207" s="66" t="str">
        <f>"PPI"&amp;" "&amp;P199</f>
        <v>PPI 0</v>
      </c>
      <c r="P207" s="67">
        <f t="shared" ref="P207:W207" si="379">SUM(P201:P206)</f>
        <v>0</v>
      </c>
      <c r="Q207" s="67">
        <f t="shared" si="379"/>
        <v>0</v>
      </c>
      <c r="R207" s="67">
        <f t="shared" si="379"/>
        <v>0</v>
      </c>
      <c r="S207" s="67">
        <f t="shared" si="379"/>
        <v>0</v>
      </c>
      <c r="T207" s="67">
        <f t="shared" si="379"/>
        <v>0</v>
      </c>
      <c r="U207" s="67">
        <f t="shared" si="379"/>
        <v>0</v>
      </c>
      <c r="V207" s="67">
        <f t="shared" si="379"/>
        <v>0</v>
      </c>
      <c r="W207" s="67">
        <f t="shared" si="379"/>
        <v>0</v>
      </c>
      <c r="X207" s="149"/>
      <c r="Y207" s="73"/>
      <c r="Z207" s="139"/>
      <c r="AA207" s="169" t="str">
        <f>$AA$47&amp;" "&amp;AB199</f>
        <v>POTRJENI (PO KONTROLI) PARTNER 12</v>
      </c>
      <c r="AB207" s="182">
        <f t="shared" ref="AB207:AH207" si="380">SUM(AB201:AB206)</f>
        <v>0</v>
      </c>
      <c r="AC207" s="182">
        <f t="shared" si="380"/>
        <v>0</v>
      </c>
      <c r="AD207" s="182">
        <f t="shared" si="380"/>
        <v>0</v>
      </c>
      <c r="AE207" s="182">
        <f t="shared" si="380"/>
        <v>0</v>
      </c>
      <c r="AF207" s="182">
        <f t="shared" si="380"/>
        <v>0</v>
      </c>
      <c r="AG207" s="182">
        <f t="shared" si="380"/>
        <v>0</v>
      </c>
      <c r="AH207" s="182">
        <f t="shared" si="380"/>
        <v>0</v>
      </c>
      <c r="AI207" s="182">
        <f>SUM(AI201:AI206)</f>
        <v>0</v>
      </c>
      <c r="AJ207" s="182">
        <f>+AH207+AI207</f>
        <v>0</v>
      </c>
      <c r="AK207" s="182" t="b">
        <f>IF($J$50=$AH$3,IF(((AB207*AG199)+U207)&lt;=J207,(AB207*AG199),J207-U207))</f>
        <v>0</v>
      </c>
      <c r="AL207" s="182">
        <f>+AL206+AL205+AL204+AL203+AL202+AL201</f>
        <v>0</v>
      </c>
      <c r="AM207" s="65"/>
      <c r="AN207" s="65"/>
      <c r="AO207" s="65"/>
      <c r="AP207" s="123"/>
      <c r="AQ207" s="124"/>
      <c r="AR207" s="66" t="str">
        <f>$AA$47&amp;" "&amp;AS199</f>
        <v>POTRJENI (PO KONTROLI) PARTNER 12</v>
      </c>
      <c r="AS207" s="67">
        <f t="shared" ref="AS207:AZ207" si="381">SUM(AS201:AS206)</f>
        <v>0</v>
      </c>
      <c r="AT207" s="67">
        <f t="shared" si="381"/>
        <v>0</v>
      </c>
      <c r="AU207" s="67">
        <f t="shared" si="381"/>
        <v>0</v>
      </c>
      <c r="AV207" s="67">
        <f t="shared" si="381"/>
        <v>0</v>
      </c>
      <c r="AW207" s="67">
        <f t="shared" si="381"/>
        <v>0</v>
      </c>
      <c r="AX207" s="67">
        <f t="shared" si="381"/>
        <v>0</v>
      </c>
      <c r="AY207" s="67">
        <f t="shared" si="381"/>
        <v>0</v>
      </c>
      <c r="AZ207" s="67">
        <f t="shared" si="381"/>
        <v>0</v>
      </c>
      <c r="BA207" s="183" t="b">
        <f>IF($J$50=$AH$3,IF(((AS207*AG199)+U207)&lt;=J207,(AS207*AG199),J207-U207))</f>
        <v>0</v>
      </c>
      <c r="BB207" s="183">
        <f>+BB206+BB205+BB204+BB203+BB202+BB201</f>
        <v>0</v>
      </c>
      <c r="BC207" s="135"/>
      <c r="BD207" s="66" t="str">
        <f>$AA$47&amp;" "&amp;BE199</f>
        <v>POTRJENI (PO KONTROLI) 0</v>
      </c>
      <c r="BE207" s="67">
        <f t="shared" ref="BE207:BK207" si="382">SUM(BE201:BE206)</f>
        <v>0</v>
      </c>
      <c r="BF207" s="67">
        <f t="shared" si="382"/>
        <v>0</v>
      </c>
      <c r="BG207" s="67">
        <f t="shared" si="382"/>
        <v>0</v>
      </c>
      <c r="BH207" s="67">
        <f t="shared" si="382"/>
        <v>0</v>
      </c>
      <c r="BI207" s="67">
        <f t="shared" si="382"/>
        <v>0</v>
      </c>
      <c r="BJ207" s="67">
        <f t="shared" si="382"/>
        <v>0</v>
      </c>
      <c r="BK207" s="67">
        <f t="shared" si="382"/>
        <v>0</v>
      </c>
      <c r="BL207" s="67">
        <f>SUM(BL201:BL206)</f>
        <v>0</v>
      </c>
      <c r="BM207" s="67">
        <f>+BK207+BL207</f>
        <v>0</v>
      </c>
      <c r="BN207" s="80"/>
      <c r="BO207" s="137"/>
      <c r="BP207" s="66" t="str">
        <f>$BP$50&amp;" "&amp;BQ199</f>
        <v>PREOSTALA SREDSTVA PARTNER 12</v>
      </c>
      <c r="BQ207" s="67">
        <f t="shared" ref="BQ207:BX207" si="383">SUM(BQ201:BQ206)</f>
        <v>0</v>
      </c>
      <c r="BR207" s="67">
        <f t="shared" si="383"/>
        <v>0</v>
      </c>
      <c r="BS207" s="67">
        <f t="shared" si="383"/>
        <v>0</v>
      </c>
      <c r="BT207" s="67">
        <f t="shared" si="383"/>
        <v>0</v>
      </c>
      <c r="BU207" s="67">
        <f t="shared" si="383"/>
        <v>0</v>
      </c>
      <c r="BV207" s="67">
        <f t="shared" si="383"/>
        <v>0</v>
      </c>
      <c r="BW207" s="67">
        <f t="shared" si="383"/>
        <v>0</v>
      </c>
      <c r="BX207" s="67">
        <f t="shared" si="383"/>
        <v>0</v>
      </c>
      <c r="BY207" s="134"/>
      <c r="BZ207" s="119"/>
      <c r="CA207" s="119"/>
      <c r="CB207" s="119"/>
    </row>
    <row r="208" spans="2:80" x14ac:dyDescent="0.35">
      <c r="D208" s="187"/>
      <c r="E208" s="187"/>
      <c r="F208" s="187"/>
      <c r="G208" s="187"/>
      <c r="H208" s="187"/>
      <c r="I208" s="187"/>
      <c r="J208" s="187"/>
      <c r="K208" s="187"/>
      <c r="L208" s="187"/>
      <c r="M208" s="85"/>
      <c r="N208" s="73"/>
      <c r="O208" s="118"/>
      <c r="P208" s="118"/>
      <c r="Q208" s="118"/>
      <c r="R208" s="118"/>
      <c r="S208" s="118"/>
      <c r="T208" s="118"/>
      <c r="U208" s="118"/>
      <c r="V208" s="118"/>
      <c r="W208" s="118"/>
      <c r="X208" s="75"/>
      <c r="Y208" s="73"/>
      <c r="Z208" s="139"/>
      <c r="AA208" s="122"/>
      <c r="AB208" s="122"/>
      <c r="AC208" s="122"/>
      <c r="AD208" s="122"/>
      <c r="AE208" s="122"/>
      <c r="AF208" s="122"/>
      <c r="AG208" s="295" t="str">
        <f>IFERROR(IF(METODAADMIN=PAVŠAL,IF(AG207&gt;(ROUNDUP(AB207*AG199,2)),PREKORAČITEV,""),""),"")</f>
        <v/>
      </c>
      <c r="AH208" s="122"/>
      <c r="AI208" s="122"/>
      <c r="AJ208" s="122"/>
      <c r="AK208" s="122"/>
      <c r="AL208" s="122"/>
      <c r="AM208" s="122"/>
      <c r="AN208" s="122"/>
      <c r="AO208" s="122"/>
      <c r="AP208" s="123"/>
      <c r="AQ208" s="124"/>
      <c r="AR208" s="126"/>
      <c r="AS208" s="126"/>
      <c r="AT208" s="126"/>
      <c r="AU208" s="126"/>
      <c r="AV208" s="126"/>
      <c r="AW208" s="126"/>
      <c r="AX208" s="126"/>
      <c r="AY208" s="126"/>
      <c r="AZ208" s="126"/>
      <c r="BA208" s="126"/>
      <c r="BB208" s="127"/>
      <c r="BC208" s="135"/>
      <c r="BD208" s="130"/>
      <c r="BE208" s="130"/>
      <c r="BF208" s="130"/>
      <c r="BG208" s="130"/>
      <c r="BH208" s="130"/>
      <c r="BI208" s="130"/>
      <c r="BJ208" s="130"/>
      <c r="BK208" s="130"/>
      <c r="BL208" s="130"/>
      <c r="BM208" s="130"/>
      <c r="BN208" s="130"/>
      <c r="BO208" s="137"/>
      <c r="BP208" s="133"/>
      <c r="BQ208" s="534" t="str">
        <f>IF(BQ207&lt;0,"PREKORAČITEV POSTAVKE!!!","")</f>
        <v/>
      </c>
      <c r="BR208" s="534" t="str">
        <f t="shared" ref="BR208" si="384">IF(BR207&lt;0,"PREKORAČITEV POSTAVKE!!!","")</f>
        <v/>
      </c>
      <c r="BS208" s="534" t="str">
        <f t="shared" ref="BS208" si="385">IF(BS207&lt;0,"PREKORAČITEV POSTAVKE!!!","")</f>
        <v/>
      </c>
      <c r="BT208" s="534" t="str">
        <f t="shared" ref="BT208" si="386">IF(BT207&lt;0,"PREKORAČITEV POSTAVKE!!!","")</f>
        <v/>
      </c>
      <c r="BU208" s="534" t="str">
        <f t="shared" ref="BU208" si="387">IF(BU207&lt;0,"PREKORAČITEV POSTAVKE!!!","")</f>
        <v/>
      </c>
      <c r="BV208" s="534" t="str">
        <f t="shared" ref="BV208" si="388">IF(BV207&lt;0,"PREKORAČITEV POSTAVKE!!!","")</f>
        <v/>
      </c>
      <c r="BW208" s="534" t="str">
        <f t="shared" ref="BW208" si="389">IF(BW207&lt;0,"PREKORAČITEV POSTAVKE!!!","")</f>
        <v/>
      </c>
      <c r="BX208" s="534" t="str">
        <f>IF(BX207&lt;0,"PREKORAČITEV!!!","")</f>
        <v/>
      </c>
      <c r="BY208" s="134"/>
      <c r="BZ208" s="119"/>
      <c r="CA208" s="119"/>
      <c r="CB208" s="119"/>
    </row>
    <row r="209" spans="2:80" ht="26.25" thickBot="1" x14ac:dyDescent="0.4">
      <c r="D209" s="187"/>
      <c r="E209" s="187"/>
      <c r="F209" s="187"/>
      <c r="G209" s="187"/>
      <c r="H209" s="187"/>
      <c r="I209" s="187"/>
      <c r="J209" s="187"/>
      <c r="K209" s="187"/>
      <c r="L209" s="187"/>
      <c r="M209" s="85"/>
      <c r="N209" s="73"/>
      <c r="O209" s="118"/>
      <c r="P209" s="118"/>
      <c r="Q209" s="118"/>
      <c r="R209" s="118"/>
      <c r="S209" s="118"/>
      <c r="T209" s="118"/>
      <c r="U209" s="118"/>
      <c r="V209" s="118"/>
      <c r="W209" s="118"/>
      <c r="X209" s="75"/>
      <c r="Y209" s="73"/>
      <c r="Z209" s="139"/>
      <c r="AA209" s="334" t="s">
        <v>162</v>
      </c>
      <c r="AB209" s="335">
        <f>SUM(AB207:AG207)</f>
        <v>0</v>
      </c>
      <c r="AC209" s="122"/>
      <c r="AD209" s="122"/>
      <c r="AE209" s="122"/>
      <c r="AF209" s="317" t="str">
        <f>IF(AG208=$AH$7,$AH$8,"")</f>
        <v/>
      </c>
      <c r="AG209" s="216" t="str">
        <f>IF(AG208=$AH$7,AB207*AG199,"")</f>
        <v/>
      </c>
      <c r="AH209" s="122"/>
      <c r="AI209" s="122"/>
      <c r="AJ209" s="122"/>
      <c r="AK209" s="122"/>
      <c r="AL209" s="122"/>
      <c r="AM209" s="122"/>
      <c r="AN209" s="122"/>
      <c r="AO209" s="122"/>
      <c r="AP209" s="123"/>
      <c r="AQ209" s="124"/>
      <c r="AR209" s="126"/>
      <c r="AS209" s="126"/>
      <c r="AT209" s="126"/>
      <c r="AU209" s="126"/>
      <c r="AV209" s="126"/>
      <c r="AW209" s="126"/>
      <c r="AX209" s="126"/>
      <c r="AY209" s="126"/>
      <c r="AZ209" s="126"/>
      <c r="BA209" s="126"/>
      <c r="BB209" s="127"/>
      <c r="BC209" s="135"/>
      <c r="BD209" s="130"/>
      <c r="BE209" s="130"/>
      <c r="BF209" s="130"/>
      <c r="BG209" s="130"/>
      <c r="BH209" s="130"/>
      <c r="BI209" s="130"/>
      <c r="BJ209" s="130"/>
      <c r="BK209" s="130"/>
      <c r="BL209" s="130"/>
      <c r="BM209" s="130"/>
      <c r="BN209" s="130"/>
      <c r="BO209" s="137"/>
      <c r="BP209" s="133"/>
      <c r="BQ209" s="133"/>
      <c r="BR209" s="133"/>
      <c r="BS209" s="133"/>
      <c r="BT209" s="133"/>
      <c r="BU209" s="133"/>
      <c r="BV209" s="133"/>
      <c r="BW209" s="133"/>
      <c r="BX209" s="133"/>
      <c r="BY209" s="134"/>
      <c r="BZ209" s="119"/>
      <c r="CA209" s="119"/>
      <c r="CB209" s="119"/>
    </row>
    <row r="210" spans="2:80" ht="26.25" thickTop="1" x14ac:dyDescent="0.35">
      <c r="D210" s="187"/>
      <c r="E210" s="187" t="str">
        <f>+B212</f>
        <v>PARTNER 13</v>
      </c>
      <c r="F210" s="187"/>
      <c r="G210" s="187"/>
      <c r="H210" s="187"/>
      <c r="I210" s="187"/>
      <c r="J210" s="187"/>
      <c r="K210" s="187"/>
      <c r="L210" s="187"/>
      <c r="M210" s="85"/>
      <c r="N210" s="73"/>
      <c r="O210" s="118"/>
      <c r="P210" s="138"/>
      <c r="Q210" s="118"/>
      <c r="R210" s="118"/>
      <c r="S210" s="118"/>
      <c r="T210" s="118"/>
      <c r="U210" s="118"/>
      <c r="V210" s="118"/>
      <c r="W210" s="118"/>
      <c r="X210" s="75"/>
      <c r="Y210" s="73"/>
      <c r="Z210" s="139"/>
      <c r="AA210" s="122"/>
      <c r="AB210" s="122"/>
      <c r="AC210" s="122"/>
      <c r="AD210" s="122"/>
      <c r="AE210" s="122"/>
      <c r="AF210" s="318" t="str">
        <f>IF(AG208=$AH$7,$AH$9,"")</f>
        <v/>
      </c>
      <c r="AG210" s="216" t="str">
        <f>IFERROR(ROUNDUP(IF(AG208=$AH$7,(AG207-AB207*AG199),""),2),"")</f>
        <v/>
      </c>
      <c r="AH210" s="122"/>
      <c r="AI210" s="122"/>
      <c r="AJ210" s="122"/>
      <c r="AK210" s="122"/>
      <c r="AL210" s="122"/>
      <c r="AM210" s="122"/>
      <c r="AN210" s="122"/>
      <c r="AO210" s="122"/>
      <c r="AP210" s="123"/>
      <c r="AQ210" s="124"/>
      <c r="AR210" s="126"/>
      <c r="AS210" s="126"/>
      <c r="AT210" s="126"/>
      <c r="AU210" s="126"/>
      <c r="AV210" s="126"/>
      <c r="AW210" s="126"/>
      <c r="AX210" s="126"/>
      <c r="AY210" s="126"/>
      <c r="AZ210" s="126"/>
      <c r="BA210" s="126"/>
      <c r="BB210" s="127"/>
      <c r="BC210" s="135"/>
      <c r="BD210" s="130"/>
      <c r="BE210" s="130"/>
      <c r="BF210" s="130"/>
      <c r="BG210" s="130"/>
      <c r="BH210" s="130"/>
      <c r="BI210" s="130"/>
      <c r="BJ210" s="130"/>
      <c r="BK210" s="130"/>
      <c r="BL210" s="130"/>
      <c r="BM210" s="130"/>
      <c r="BN210" s="130"/>
      <c r="BO210" s="137"/>
      <c r="BP210" s="133"/>
      <c r="BQ210" s="133"/>
      <c r="BR210" s="133"/>
      <c r="BS210" s="133"/>
      <c r="BT210" s="133"/>
      <c r="BU210" s="133"/>
      <c r="BV210" s="133"/>
      <c r="BW210" s="133"/>
      <c r="BX210" s="133"/>
      <c r="BY210" s="134"/>
      <c r="BZ210" s="119"/>
      <c r="CA210" s="119"/>
      <c r="CB210" s="119"/>
    </row>
    <row r="211" spans="2:80" ht="26.25" thickBot="1" x14ac:dyDescent="0.4">
      <c r="D211" s="187"/>
      <c r="E211" s="187"/>
      <c r="F211" s="187"/>
      <c r="G211" s="187"/>
      <c r="H211" s="187"/>
      <c r="I211" s="187"/>
      <c r="J211" s="313" t="str">
        <f>IF($J$50=$AH$3,'2. IZJAVA'!W57,"")</f>
        <v/>
      </c>
      <c r="K211" s="187"/>
      <c r="L211" s="187"/>
      <c r="M211" s="85"/>
      <c r="N211" s="73"/>
      <c r="O211" s="311" t="s">
        <v>228</v>
      </c>
      <c r="P211" s="311">
        <f>$AB$16</f>
        <v>0</v>
      </c>
      <c r="Q211" s="118"/>
      <c r="R211" s="118"/>
      <c r="S211" s="118"/>
      <c r="T211" s="118"/>
      <c r="U211" s="118"/>
      <c r="V211" s="118"/>
      <c r="W211" s="118"/>
      <c r="X211" s="75"/>
      <c r="Y211" s="73"/>
      <c r="Z211" s="139"/>
      <c r="AA211" s="122"/>
      <c r="AB211" s="309" t="str">
        <f>+B212</f>
        <v>PARTNER 13</v>
      </c>
      <c r="AC211" s="122"/>
      <c r="AD211" s="122"/>
      <c r="AE211" s="122"/>
      <c r="AF211" s="122"/>
      <c r="AG211" s="325" t="str">
        <f>IFERROR(J211,"")</f>
        <v/>
      </c>
      <c r="AH211" s="122"/>
      <c r="AI211" s="122"/>
      <c r="AJ211" s="122"/>
      <c r="AK211" s="122"/>
      <c r="AL211" s="122"/>
      <c r="AM211" s="122"/>
      <c r="AN211" s="122"/>
      <c r="AO211" s="122"/>
      <c r="AP211" s="123"/>
      <c r="AQ211" s="124"/>
      <c r="AR211" s="126"/>
      <c r="AS211" s="308" t="str">
        <f>+B212</f>
        <v>PARTNER 13</v>
      </c>
      <c r="AT211" s="126"/>
      <c r="AU211" s="126"/>
      <c r="AV211" s="126"/>
      <c r="AW211" s="126"/>
      <c r="AX211" s="126"/>
      <c r="AY211" s="126"/>
      <c r="AZ211" s="126"/>
      <c r="BA211" s="126"/>
      <c r="BB211" s="127"/>
      <c r="BC211" s="135"/>
      <c r="BD211" s="130"/>
      <c r="BE211" s="307">
        <f>$AB$16</f>
        <v>0</v>
      </c>
      <c r="BF211" s="130"/>
      <c r="BG211" s="130"/>
      <c r="BH211" s="130"/>
      <c r="BI211" s="130"/>
      <c r="BJ211" s="130"/>
      <c r="BK211" s="130"/>
      <c r="BL211" s="130"/>
      <c r="BM211" s="130"/>
      <c r="BN211" s="130"/>
      <c r="BO211" s="137"/>
      <c r="BP211" s="133"/>
      <c r="BQ211" s="547" t="str">
        <f>+B212</f>
        <v>PARTNER 13</v>
      </c>
      <c r="BR211" s="133"/>
      <c r="BS211" s="133"/>
      <c r="BT211" s="133"/>
      <c r="BU211" s="133"/>
      <c r="BV211" s="133"/>
      <c r="BW211" s="133"/>
      <c r="BX211" s="133"/>
      <c r="BY211" s="134"/>
      <c r="BZ211" s="119"/>
      <c r="CA211" s="119"/>
      <c r="CB211" s="119"/>
    </row>
    <row r="212" spans="2:80" ht="45" x14ac:dyDescent="0.2">
      <c r="B212" s="1103" t="str">
        <f>IF(COUNTIF('2. IZJAVA'!E57,"?*"),'2. IZJAVA'!E57,"PARTNER 13")</f>
        <v>PARTNER 13</v>
      </c>
      <c r="D212" s="55" t="s">
        <v>31</v>
      </c>
      <c r="E212" s="570" t="str">
        <f>$AE$3</f>
        <v>Stroški osebja</v>
      </c>
      <c r="F212" s="570" t="str">
        <f>$AE$4</f>
        <v>Stroški zunanjih izvajalcev</v>
      </c>
      <c r="G212" s="570" t="str">
        <f>$AE$5</f>
        <v>Oprema</v>
      </c>
      <c r="H212" s="570" t="str">
        <f>$AE$6</f>
        <v>Gradnja in nakup nepr.</v>
      </c>
      <c r="I212" s="570" t="str">
        <f>$AE$7</f>
        <v>Nepos. admin. str.</v>
      </c>
      <c r="J212" s="570" t="s">
        <v>389</v>
      </c>
      <c r="K212" s="570" t="str">
        <f>$AE$9</f>
        <v/>
      </c>
      <c r="L212" s="570" t="s">
        <v>113</v>
      </c>
      <c r="M212" s="85"/>
      <c r="N212" s="73"/>
      <c r="O212" s="55" t="s">
        <v>31</v>
      </c>
      <c r="P212" s="570" t="str">
        <f>$AE$3</f>
        <v>Stroški osebja</v>
      </c>
      <c r="Q212" s="570" t="str">
        <f>$AE$4</f>
        <v>Stroški zunanjih izvajalcev</v>
      </c>
      <c r="R212" s="570" t="str">
        <f>$AE$5</f>
        <v>Oprema</v>
      </c>
      <c r="S212" s="570" t="str">
        <f>$AE$6</f>
        <v>Gradnja in nakup nepr.</v>
      </c>
      <c r="T212" s="570" t="str">
        <f>$AE$7</f>
        <v>Nepos. admin. str.</v>
      </c>
      <c r="U212" s="570" t="s">
        <v>389</v>
      </c>
      <c r="V212" s="570" t="str">
        <f>$AE$9</f>
        <v/>
      </c>
      <c r="W212" s="570" t="s">
        <v>113</v>
      </c>
      <c r="X212" s="75"/>
      <c r="Y212" s="73"/>
      <c r="Z212" s="139"/>
      <c r="AA212" s="151" t="s">
        <v>31</v>
      </c>
      <c r="AB212" s="152" t="str">
        <f>$AE$3</f>
        <v>Stroški osebja</v>
      </c>
      <c r="AC212" s="152" t="str">
        <f>$AE$4</f>
        <v>Stroški zunanjih izvajalcev</v>
      </c>
      <c r="AD212" s="152" t="str">
        <f>$AE$5</f>
        <v>Oprema</v>
      </c>
      <c r="AE212" s="152" t="str">
        <f>$AE$6</f>
        <v>Gradnja in nakup nepr.</v>
      </c>
      <c r="AF212" s="152" t="str">
        <f>$AE$7</f>
        <v>Nepos. admin. str.</v>
      </c>
      <c r="AG212" s="152" t="s">
        <v>389</v>
      </c>
      <c r="AH212" s="152" t="str">
        <f>$AE$9</f>
        <v/>
      </c>
      <c r="AI212" s="152" t="s">
        <v>172</v>
      </c>
      <c r="AJ212" s="152" t="s">
        <v>173</v>
      </c>
      <c r="AK212" s="1053" t="s">
        <v>388</v>
      </c>
      <c r="AL212" s="152" t="s">
        <v>157</v>
      </c>
      <c r="AM212" s="57"/>
      <c r="AN212" s="57"/>
      <c r="AO212" s="57"/>
      <c r="AP212" s="123"/>
      <c r="AQ212" s="124"/>
      <c r="AR212" s="55" t="s">
        <v>31</v>
      </c>
      <c r="AS212" s="570" t="str">
        <f>$AE$3</f>
        <v>Stroški osebja</v>
      </c>
      <c r="AT212" s="570" t="str">
        <f>$AE$4</f>
        <v>Stroški zunanjih izvajalcev</v>
      </c>
      <c r="AU212" s="570" t="str">
        <f>$AE$5</f>
        <v>Oprema</v>
      </c>
      <c r="AV212" s="570" t="str">
        <f>$AE$6</f>
        <v>Gradnja in nakup nepr.</v>
      </c>
      <c r="AW212" s="570" t="str">
        <f>$AE$7</f>
        <v>Nepos. admin. str.</v>
      </c>
      <c r="AX212" s="570" t="s">
        <v>389</v>
      </c>
      <c r="AY212" s="570" t="str">
        <f>$AE$9</f>
        <v/>
      </c>
      <c r="AZ212" s="570" t="s">
        <v>113</v>
      </c>
      <c r="BA212" s="1050" t="s">
        <v>388</v>
      </c>
      <c r="BB212" s="156" t="s">
        <v>157</v>
      </c>
      <c r="BC212" s="135"/>
      <c r="BD212" s="55" t="s">
        <v>31</v>
      </c>
      <c r="BE212" s="570" t="str">
        <f>$AE$3</f>
        <v>Stroški osebja</v>
      </c>
      <c r="BF212" s="570" t="str">
        <f>$AE$4</f>
        <v>Stroški zunanjih izvajalcev</v>
      </c>
      <c r="BG212" s="570" t="str">
        <f>$AE$5</f>
        <v>Oprema</v>
      </c>
      <c r="BH212" s="570" t="str">
        <f>$AE$6</f>
        <v>Gradnja in nakup nepr.</v>
      </c>
      <c r="BI212" s="570" t="str">
        <f>$AE$7</f>
        <v>Nepos. admin. str.</v>
      </c>
      <c r="BJ212" s="570" t="s">
        <v>389</v>
      </c>
      <c r="BK212" s="570" t="str">
        <f>$AE$9</f>
        <v/>
      </c>
      <c r="BL212" s="570" t="s">
        <v>172</v>
      </c>
      <c r="BM212" s="570" t="s">
        <v>173</v>
      </c>
      <c r="BN212" s="189"/>
      <c r="BO212" s="137"/>
      <c r="BP212" s="55" t="s">
        <v>31</v>
      </c>
      <c r="BQ212" s="570" t="str">
        <f>$AE$3</f>
        <v>Stroški osebja</v>
      </c>
      <c r="BR212" s="570" t="str">
        <f>$AE$4</f>
        <v>Stroški zunanjih izvajalcev</v>
      </c>
      <c r="BS212" s="570" t="str">
        <f>$AE$5</f>
        <v>Oprema</v>
      </c>
      <c r="BT212" s="570" t="str">
        <f>$AE$6</f>
        <v>Gradnja in nakup nepr.</v>
      </c>
      <c r="BU212" s="570" t="str">
        <f>$AE$7</f>
        <v>Nepos. admin. str.</v>
      </c>
      <c r="BV212" s="570" t="s">
        <v>389</v>
      </c>
      <c r="BW212" s="570" t="str">
        <f>$AE$9</f>
        <v/>
      </c>
      <c r="BX212" s="570" t="s">
        <v>113</v>
      </c>
      <c r="BY212" s="134"/>
      <c r="BZ212" s="119"/>
      <c r="CA212" s="119"/>
      <c r="CB212" s="119"/>
    </row>
    <row r="213" spans="2:80" ht="15" x14ac:dyDescent="0.2">
      <c r="B213" s="1104"/>
      <c r="D213" s="66" t="s">
        <v>98</v>
      </c>
      <c r="E213" s="114">
        <f>'3. FN PO PARTNERJIH '!D283</f>
        <v>0</v>
      </c>
      <c r="F213" s="114">
        <f>'3. FN PO PARTNERJIH '!E283</f>
        <v>0</v>
      </c>
      <c r="G213" s="114">
        <f>'3. FN PO PARTNERJIH '!F283</f>
        <v>0</v>
      </c>
      <c r="H213" s="114">
        <f>'3. FN PO PARTNERJIH '!G283</f>
        <v>0</v>
      </c>
      <c r="I213" s="114">
        <f>'3. FN PO PARTNERJIH '!H283</f>
        <v>0</v>
      </c>
      <c r="J213" s="114">
        <f>'3. FN PO PARTNERJIH '!I283</f>
        <v>0</v>
      </c>
      <c r="K213" s="114">
        <f>'3. FN PO PARTNERJIH '!J283</f>
        <v>0</v>
      </c>
      <c r="L213" s="62">
        <f t="shared" ref="L213:L218" si="390">SUM(E213:K213)</f>
        <v>0</v>
      </c>
      <c r="M213" s="85"/>
      <c r="N213" s="73"/>
      <c r="O213" s="66" t="s">
        <v>98</v>
      </c>
      <c r="P213" s="114">
        <f>'8a. Pretekli potrjeni izdatki'!E199</f>
        <v>0</v>
      </c>
      <c r="Q213" s="114">
        <f>'8a. Pretekli potrjeni izdatki'!F199</f>
        <v>0</v>
      </c>
      <c r="R213" s="114">
        <f>'8a. Pretekli potrjeni izdatki'!G199</f>
        <v>0</v>
      </c>
      <c r="S213" s="114">
        <f>'8a. Pretekli potrjeni izdatki'!H199</f>
        <v>0</v>
      </c>
      <c r="T213" s="114">
        <f>'8a. Pretekli potrjeni izdatki'!I199</f>
        <v>0</v>
      </c>
      <c r="U213" s="114">
        <f>'8a. Pretekli potrjeni izdatki'!J199</f>
        <v>0</v>
      </c>
      <c r="V213" s="114">
        <f>'8a. Pretekli potrjeni izdatki'!K199</f>
        <v>0</v>
      </c>
      <c r="W213" s="62">
        <f t="shared" ref="W213:W218" si="391">SUM(P213:V213)</f>
        <v>0</v>
      </c>
      <c r="X213" s="75"/>
      <c r="Y213" s="73"/>
      <c r="Z213" s="139" t="str">
        <f>IF(COUNTIF('2. IZJAVA'!$P$56,"?*"),'2. IZJAVA'!$P$56,"")</f>
        <v/>
      </c>
      <c r="AA213" s="169" t="s">
        <v>98</v>
      </c>
      <c r="AB213" s="170">
        <f>SUMIFS('6. Seznam dokazil'!P:P,'6. Seznam dokazil'!C:C,AB211,'6. Seznam dokazil'!D:D,$AB$55,'6. Seznam dokazil'!E:E,AA213)</f>
        <v>0</v>
      </c>
      <c r="AC213" s="170">
        <f>SUMIFS('6. Seznam dokazil'!P:P,'6. Seznam dokazil'!C:C,'6a. Seznam dokazil '!AB211,'6. Seznam dokazil'!D:D,'6a. Seznam dokazil '!$AC$55,'6. Seznam dokazil'!E:E,'6a. Seznam dokazil '!AA213)</f>
        <v>0</v>
      </c>
      <c r="AD213" s="170">
        <f>SUMIFS('6. Seznam dokazil'!P:P,'6. Seznam dokazil'!C:C,'6a. Seznam dokazil '!AB211,'6. Seznam dokazil'!D:D,'6a. Seznam dokazil '!$AD$55,'6. Seznam dokazil'!E:E,'6a. Seznam dokazil '!AA213)</f>
        <v>0</v>
      </c>
      <c r="AE213" s="170">
        <f>SUMIFS('6. Seznam dokazil'!P:P,'6. Seznam dokazil'!C:C,'6a. Seznam dokazil '!AB211,'6. Seznam dokazil'!D:D,'6a. Seznam dokazil '!$AE$55,'6. Seznam dokazil'!E:E,'6a. Seznam dokazil '!AA213)</f>
        <v>0</v>
      </c>
      <c r="AF213" s="170">
        <f>SUMIFS('6. Seznam dokazil'!P:P,'6. Seznam dokazil'!C:C,'6a. Seznam dokazil '!AB211,'6. Seznam dokazil'!D:D,'6a. Seznam dokazil '!$AF$55,'6. Seznam dokazil'!E:E,'6a. Seznam dokazil '!AA213)</f>
        <v>0</v>
      </c>
      <c r="AG213" s="170">
        <f>IF($J$50=$AH$3,AL213,SUMIFS('6. Seznam dokazil'!P:P,'6. Seznam dokazil'!C:C,'6a. Seznam dokazil '!AB211,'6. Seznam dokazil'!D:D,'6a. Seznam dokazil '!$AG$55,'6. Seznam dokazil'!E:E,'6a. Seznam dokazil '!AA213))</f>
        <v>0</v>
      </c>
      <c r="AH213" s="170">
        <f>SUMIFS('6. Seznam dokazil'!P:P,'6. Seznam dokazil'!C:C,'6a. Seznam dokazil '!AB211,'6. Seznam dokazil'!D:D,'6a. Seznam dokazil '!$AH$55,'6. Seznam dokazil'!E:E,'6a. Seznam dokazil '!AA213)</f>
        <v>0</v>
      </c>
      <c r="AI213" s="171">
        <f t="shared" ref="AI213:AI218" si="392">+AB213+AC213+AD213+AE213+AF213+AG213+AH213</f>
        <v>0</v>
      </c>
      <c r="AJ213" s="171">
        <f t="shared" ref="AJ213:AJ218" si="393">+AG213+AF213+AE213+AD213+AC213+AB213</f>
        <v>0</v>
      </c>
      <c r="AK213" s="1054"/>
      <c r="AL213" s="170">
        <f>IFERROR((J213/J219)*AK219,0)</f>
        <v>0</v>
      </c>
      <c r="AM213" s="65"/>
      <c r="AN213" s="65"/>
      <c r="AO213" s="65"/>
      <c r="AP213" s="123"/>
      <c r="AQ213" s="124"/>
      <c r="AR213" s="66" t="s">
        <v>98</v>
      </c>
      <c r="AS213" s="114">
        <f>SUMIFS('6. Seznam dokazil'!O:O,'6. Seznam dokazil'!C:C,$AS$211,'6. Seznam dokazil'!D:D,$AS$55,'6. Seznam dokazil'!E:E,AR213)</f>
        <v>0</v>
      </c>
      <c r="AT213" s="114">
        <f>SUMIFS('6. Seznam dokazil'!O:O,'6. Seznam dokazil'!C:C,$AS$211,'6. Seznam dokazil'!D:D,$AT$55,'6. Seznam dokazil'!E:E,AR213)</f>
        <v>0</v>
      </c>
      <c r="AU213" s="114">
        <f>SUMIFS('6. Seznam dokazil'!O:O,'6. Seznam dokazil'!C:C,$AS$211,'6. Seznam dokazil'!D:D,$AU$55,'6. Seznam dokazil'!E:E,AR213)</f>
        <v>0</v>
      </c>
      <c r="AV213" s="114">
        <f>SUMIFS('6. Seznam dokazil'!O:O,'6. Seznam dokazil'!C:C,$AS$211,'6. Seznam dokazil'!D:D,$AV$55,'6. Seznam dokazil'!E:E,AR213)</f>
        <v>0</v>
      </c>
      <c r="AW213" s="114">
        <f>SUMIFS('6. Seznam dokazil'!O:O,'6. Seznam dokazil'!C:C,$AS$211,'6. Seznam dokazil'!D:D,$AW$55,'6. Seznam dokazil'!E:E,AR213)</f>
        <v>0</v>
      </c>
      <c r="AX213" s="114">
        <f>IF($J$50=$AH$3,BB213,SUMIFS('6. Seznam dokazil'!O:O,'6. Seznam dokazil'!C:C,$AS$211,'6. Seznam dokazil'!D:D,$AX$55,'6. Seznam dokazil'!E:E,AR213))</f>
        <v>0</v>
      </c>
      <c r="AY213" s="114">
        <f>SUMIFS('6. Seznam dokazil'!O:O,'6. Seznam dokazil'!C:C,$AS$211,'6. Seznam dokazil'!D:D,$AY$55,'6. Seznam dokazil'!E:E,AR213)</f>
        <v>0</v>
      </c>
      <c r="AZ213" s="62">
        <f t="shared" ref="AZ213:AZ218" si="394">SUM(AS213:AY213)</f>
        <v>0</v>
      </c>
      <c r="BA213" s="1051"/>
      <c r="BB213" s="173">
        <f>IFERROR((J213/J219)*BA219,0)</f>
        <v>0</v>
      </c>
      <c r="BC213" s="135"/>
      <c r="BD213" s="66" t="s">
        <v>98</v>
      </c>
      <c r="BE213" s="114">
        <f t="shared" ref="BE213:BK218" si="395">P213+AB213</f>
        <v>0</v>
      </c>
      <c r="BF213" s="114">
        <f t="shared" si="395"/>
        <v>0</v>
      </c>
      <c r="BG213" s="114">
        <f t="shared" si="395"/>
        <v>0</v>
      </c>
      <c r="BH213" s="114">
        <f t="shared" si="395"/>
        <v>0</v>
      </c>
      <c r="BI213" s="114">
        <f t="shared" si="395"/>
        <v>0</v>
      </c>
      <c r="BJ213" s="114">
        <f t="shared" si="395"/>
        <v>0</v>
      </c>
      <c r="BK213" s="114">
        <f t="shared" si="395"/>
        <v>0</v>
      </c>
      <c r="BL213" s="62">
        <f t="shared" ref="BL213:BL218" si="396">+BE213+BF213+BG213+BH213+BI213+BJ213+BK213</f>
        <v>0</v>
      </c>
      <c r="BM213" s="62">
        <f t="shared" ref="BM213:BM218" si="397">+BJ213+BI213+BH213+BG213+BF213+BE213</f>
        <v>0</v>
      </c>
      <c r="BN213" s="80"/>
      <c r="BO213" s="137"/>
      <c r="BP213" s="66" t="s">
        <v>98</v>
      </c>
      <c r="BQ213" s="114">
        <f t="shared" ref="BQ213:BW218" si="398">E213-BE213</f>
        <v>0</v>
      </c>
      <c r="BR213" s="114">
        <f t="shared" si="398"/>
        <v>0</v>
      </c>
      <c r="BS213" s="114">
        <f t="shared" si="398"/>
        <v>0</v>
      </c>
      <c r="BT213" s="114">
        <f t="shared" si="398"/>
        <v>0</v>
      </c>
      <c r="BU213" s="114">
        <f t="shared" si="398"/>
        <v>0</v>
      </c>
      <c r="BV213" s="114">
        <f t="shared" si="398"/>
        <v>0</v>
      </c>
      <c r="BW213" s="114">
        <f t="shared" si="398"/>
        <v>0</v>
      </c>
      <c r="BX213" s="62">
        <f t="shared" ref="BX213:BX218" si="399">SUM(BQ213:BW213)</f>
        <v>0</v>
      </c>
      <c r="BY213" s="134"/>
      <c r="BZ213" s="119"/>
      <c r="CA213" s="119"/>
      <c r="CB213" s="119"/>
    </row>
    <row r="214" spans="2:80" ht="15" x14ac:dyDescent="0.2">
      <c r="B214" s="1104"/>
      <c r="D214" s="66" t="s">
        <v>99</v>
      </c>
      <c r="E214" s="114">
        <f>'3. FN PO PARTNERJIH '!D284</f>
        <v>0</v>
      </c>
      <c r="F214" s="114">
        <f>'3. FN PO PARTNERJIH '!E284</f>
        <v>0</v>
      </c>
      <c r="G214" s="114">
        <f>'3. FN PO PARTNERJIH '!F284</f>
        <v>0</v>
      </c>
      <c r="H214" s="114">
        <f>'3. FN PO PARTNERJIH '!G284</f>
        <v>0</v>
      </c>
      <c r="I214" s="114">
        <f>'3. FN PO PARTNERJIH '!H284</f>
        <v>0</v>
      </c>
      <c r="J214" s="114">
        <f>'3. FN PO PARTNERJIH '!I284</f>
        <v>0</v>
      </c>
      <c r="K214" s="114">
        <f>'3. FN PO PARTNERJIH '!J284</f>
        <v>0</v>
      </c>
      <c r="L214" s="62">
        <f t="shared" si="390"/>
        <v>0</v>
      </c>
      <c r="M214" s="85"/>
      <c r="N214" s="73"/>
      <c r="O214" s="66" t="s">
        <v>99</v>
      </c>
      <c r="P214" s="114">
        <f>'8a. Pretekli potrjeni izdatki'!E200</f>
        <v>0</v>
      </c>
      <c r="Q214" s="114">
        <f>'8a. Pretekli potrjeni izdatki'!F200</f>
        <v>0</v>
      </c>
      <c r="R214" s="114">
        <f>'8a. Pretekli potrjeni izdatki'!G200</f>
        <v>0</v>
      </c>
      <c r="S214" s="114">
        <f>'8a. Pretekli potrjeni izdatki'!H200</f>
        <v>0</v>
      </c>
      <c r="T214" s="114">
        <f>'8a. Pretekli potrjeni izdatki'!I200</f>
        <v>0</v>
      </c>
      <c r="U214" s="114">
        <f>'8a. Pretekli potrjeni izdatki'!J200</f>
        <v>0</v>
      </c>
      <c r="V214" s="114">
        <f>'8a. Pretekli potrjeni izdatki'!K200</f>
        <v>0</v>
      </c>
      <c r="W214" s="62">
        <f t="shared" si="391"/>
        <v>0</v>
      </c>
      <c r="X214" s="118"/>
      <c r="Y214" s="73"/>
      <c r="Z214" s="139" t="str">
        <f>IF(COUNTIF('2. IZJAVA'!$P$56,"?*"),'2. IZJAVA'!$P$56,"")</f>
        <v/>
      </c>
      <c r="AA214" s="169" t="s">
        <v>99</v>
      </c>
      <c r="AB214" s="170">
        <f>SUMIFS('6. Seznam dokazil'!P:P,'6. Seznam dokazil'!C:C,AB211,'6. Seznam dokazil'!D:D,$AB$55,'6. Seznam dokazil'!E:E,AA214)</f>
        <v>0</v>
      </c>
      <c r="AC214" s="170">
        <f>SUMIFS('6. Seznam dokazil'!P:P,'6. Seznam dokazil'!C:C,'6a. Seznam dokazil '!AB211,'6. Seznam dokazil'!D:D,'6a. Seznam dokazil '!$AC$55,'6. Seznam dokazil'!E:E,'6a. Seznam dokazil '!AA214)</f>
        <v>0</v>
      </c>
      <c r="AD214" s="170">
        <f>SUMIFS('6. Seznam dokazil'!P:P,'6. Seznam dokazil'!C:C,'6a. Seznam dokazil '!AB211,'6. Seznam dokazil'!D:D,'6a. Seznam dokazil '!$AD$55,'6. Seznam dokazil'!E:E,'6a. Seznam dokazil '!AA214)</f>
        <v>0</v>
      </c>
      <c r="AE214" s="170">
        <f>SUMIFS('6. Seznam dokazil'!P:P,'6. Seznam dokazil'!C:C,'6a. Seznam dokazil '!AB211,'6. Seznam dokazil'!D:D,'6a. Seznam dokazil '!$AE$55,'6. Seznam dokazil'!E:E,'6a. Seznam dokazil '!AA214)</f>
        <v>0</v>
      </c>
      <c r="AF214" s="170">
        <f>SUMIFS('6. Seznam dokazil'!P:P,'6. Seznam dokazil'!C:C,'6a. Seznam dokazil '!AB211,'6. Seznam dokazil'!D:D,'6a. Seznam dokazil '!$AF$55,'6. Seznam dokazil'!E:E,'6a. Seznam dokazil '!AA214)</f>
        <v>0</v>
      </c>
      <c r="AG214" s="170">
        <f>IF($J$50=$AH$3,AL214,SUMIFS('6. Seznam dokazil'!P:P,'6. Seznam dokazil'!C:C,'6a. Seznam dokazil '!AB211,'6. Seznam dokazil'!D:D,'6a. Seznam dokazil '!$AG$55,'6. Seznam dokazil'!E:E,'6a. Seznam dokazil '!AA214))</f>
        <v>0</v>
      </c>
      <c r="AH214" s="170">
        <f>SUMIFS('6. Seznam dokazil'!P:P,'6. Seznam dokazil'!C:C,'6a. Seznam dokazil '!AB211,'6. Seznam dokazil'!D:D,'6a. Seznam dokazil '!$AH$55,'6. Seznam dokazil'!E:E,'6a. Seznam dokazil '!AA214)</f>
        <v>0</v>
      </c>
      <c r="AI214" s="171">
        <f t="shared" si="392"/>
        <v>0</v>
      </c>
      <c r="AJ214" s="171">
        <f t="shared" si="393"/>
        <v>0</v>
      </c>
      <c r="AK214" s="1054"/>
      <c r="AL214" s="170">
        <f>IFERROR((J214/J219)*AK219,0)</f>
        <v>0</v>
      </c>
      <c r="AM214" s="65"/>
      <c r="AN214" s="65"/>
      <c r="AO214" s="65"/>
      <c r="AP214" s="123"/>
      <c r="AQ214" s="124"/>
      <c r="AR214" s="66" t="s">
        <v>99</v>
      </c>
      <c r="AS214" s="114">
        <f>SUMIFS('6. Seznam dokazil'!O:O,'6. Seznam dokazil'!C:C,$AS$211,'6. Seznam dokazil'!D:D,$AS$55,'6. Seznam dokazil'!E:E,AR214)</f>
        <v>0</v>
      </c>
      <c r="AT214" s="114">
        <f>SUMIFS('6. Seznam dokazil'!O:O,'6. Seznam dokazil'!C:C,$AS$211,'6. Seznam dokazil'!D:D,$AT$55,'6. Seznam dokazil'!E:E,AR214)</f>
        <v>0</v>
      </c>
      <c r="AU214" s="114">
        <f>SUMIFS('6. Seznam dokazil'!O:O,'6. Seznam dokazil'!C:C,$AS$211,'6. Seznam dokazil'!D:D,$AU$55,'6. Seznam dokazil'!E:E,AR214)</f>
        <v>0</v>
      </c>
      <c r="AV214" s="114">
        <f>SUMIFS('6. Seznam dokazil'!O:O,'6. Seznam dokazil'!C:C,$AS$211,'6. Seznam dokazil'!D:D,$AV$55,'6. Seznam dokazil'!E:E,AR214)</f>
        <v>0</v>
      </c>
      <c r="AW214" s="114">
        <f>SUMIFS('6. Seznam dokazil'!O:O,'6. Seznam dokazil'!C:C,$AS$211,'6. Seznam dokazil'!D:D,$AW$55,'6. Seznam dokazil'!E:E,AR214)</f>
        <v>0</v>
      </c>
      <c r="AX214" s="114">
        <f>IF($J$50=$AH$3,BB214,SUMIFS('6. Seznam dokazil'!O:O,'6. Seznam dokazil'!C:C,$AS$211,'6. Seznam dokazil'!D:D,$AX$55,'6. Seznam dokazil'!E:E,AR214))</f>
        <v>0</v>
      </c>
      <c r="AY214" s="114">
        <f>SUMIFS('6. Seznam dokazil'!O:O,'6. Seznam dokazil'!C:C,$AS$211,'6. Seznam dokazil'!D:D,$AY$55,'6. Seznam dokazil'!E:E,AR214)</f>
        <v>0</v>
      </c>
      <c r="AZ214" s="62">
        <f t="shared" si="394"/>
        <v>0</v>
      </c>
      <c r="BA214" s="1051"/>
      <c r="BB214" s="173">
        <f>IFERROR((J214/J219)*BA219,0)</f>
        <v>0</v>
      </c>
      <c r="BC214" s="135"/>
      <c r="BD214" s="66" t="s">
        <v>99</v>
      </c>
      <c r="BE214" s="114">
        <f t="shared" si="395"/>
        <v>0</v>
      </c>
      <c r="BF214" s="114">
        <f t="shared" si="395"/>
        <v>0</v>
      </c>
      <c r="BG214" s="114">
        <f t="shared" si="395"/>
        <v>0</v>
      </c>
      <c r="BH214" s="114">
        <f t="shared" si="395"/>
        <v>0</v>
      </c>
      <c r="BI214" s="114">
        <f t="shared" si="395"/>
        <v>0</v>
      </c>
      <c r="BJ214" s="114">
        <f t="shared" si="395"/>
        <v>0</v>
      </c>
      <c r="BK214" s="114">
        <f t="shared" si="395"/>
        <v>0</v>
      </c>
      <c r="BL214" s="62">
        <f t="shared" si="396"/>
        <v>0</v>
      </c>
      <c r="BM214" s="62">
        <f t="shared" si="397"/>
        <v>0</v>
      </c>
      <c r="BN214" s="80"/>
      <c r="BO214" s="137"/>
      <c r="BP214" s="66" t="s">
        <v>99</v>
      </c>
      <c r="BQ214" s="114">
        <f t="shared" si="398"/>
        <v>0</v>
      </c>
      <c r="BR214" s="114">
        <f t="shared" si="398"/>
        <v>0</v>
      </c>
      <c r="BS214" s="114">
        <f t="shared" si="398"/>
        <v>0</v>
      </c>
      <c r="BT214" s="114">
        <f t="shared" si="398"/>
        <v>0</v>
      </c>
      <c r="BU214" s="114">
        <f t="shared" si="398"/>
        <v>0</v>
      </c>
      <c r="BV214" s="114">
        <f t="shared" si="398"/>
        <v>0</v>
      </c>
      <c r="BW214" s="114">
        <f t="shared" si="398"/>
        <v>0</v>
      </c>
      <c r="BX214" s="62">
        <f t="shared" si="399"/>
        <v>0</v>
      </c>
      <c r="BY214" s="134"/>
      <c r="BZ214" s="119"/>
      <c r="CA214" s="119"/>
      <c r="CB214" s="119"/>
    </row>
    <row r="215" spans="2:80" ht="15" x14ac:dyDescent="0.2">
      <c r="B215" s="1104"/>
      <c r="D215" s="66" t="s">
        <v>77</v>
      </c>
      <c r="E215" s="114">
        <f>'3. FN PO PARTNERJIH '!D285</f>
        <v>0</v>
      </c>
      <c r="F215" s="114">
        <f>'3. FN PO PARTNERJIH '!E285</f>
        <v>0</v>
      </c>
      <c r="G215" s="114">
        <f>'3. FN PO PARTNERJIH '!F285</f>
        <v>0</v>
      </c>
      <c r="H215" s="114">
        <f>'3. FN PO PARTNERJIH '!G285</f>
        <v>0</v>
      </c>
      <c r="I215" s="114">
        <f>'3. FN PO PARTNERJIH '!H285</f>
        <v>0</v>
      </c>
      <c r="J215" s="114">
        <f>'3. FN PO PARTNERJIH '!I285</f>
        <v>0</v>
      </c>
      <c r="K215" s="114">
        <f>'3. FN PO PARTNERJIH '!J285</f>
        <v>0</v>
      </c>
      <c r="L215" s="62">
        <f t="shared" si="390"/>
        <v>0</v>
      </c>
      <c r="M215" s="85"/>
      <c r="N215" s="73"/>
      <c r="O215" s="66" t="s">
        <v>77</v>
      </c>
      <c r="P215" s="114">
        <f>'8a. Pretekli potrjeni izdatki'!E201</f>
        <v>0</v>
      </c>
      <c r="Q215" s="114">
        <f>'8a. Pretekli potrjeni izdatki'!F201</f>
        <v>0</v>
      </c>
      <c r="R215" s="114">
        <f>'8a. Pretekli potrjeni izdatki'!G201</f>
        <v>0</v>
      </c>
      <c r="S215" s="114">
        <f>'8a. Pretekli potrjeni izdatki'!H201</f>
        <v>0</v>
      </c>
      <c r="T215" s="114">
        <f>'8a. Pretekli potrjeni izdatki'!I201</f>
        <v>0</v>
      </c>
      <c r="U215" s="114">
        <f>'8a. Pretekli potrjeni izdatki'!J201</f>
        <v>0</v>
      </c>
      <c r="V215" s="114">
        <f>'8a. Pretekli potrjeni izdatki'!K201</f>
        <v>0</v>
      </c>
      <c r="W215" s="62">
        <f t="shared" si="391"/>
        <v>0</v>
      </c>
      <c r="X215" s="118"/>
      <c r="Y215" s="73"/>
      <c r="Z215" s="139" t="str">
        <f>IF(COUNTIF('2. IZJAVA'!$P$56,"?*"),'2. IZJAVA'!$P$56,"")</f>
        <v/>
      </c>
      <c r="AA215" s="169" t="s">
        <v>77</v>
      </c>
      <c r="AB215" s="170">
        <f>SUMIFS('6. Seznam dokazil'!P:P,'6. Seznam dokazil'!C:C,AB211,'6. Seznam dokazil'!D:D,$AB$55,'6. Seznam dokazil'!E:E,AA215)</f>
        <v>0</v>
      </c>
      <c r="AC215" s="170">
        <f>SUMIFS('6. Seznam dokazil'!P:P,'6. Seznam dokazil'!C:C,'6a. Seznam dokazil '!AB211,'6. Seznam dokazil'!D:D,'6a. Seznam dokazil '!$AC$55,'6. Seznam dokazil'!E:E,'6a. Seznam dokazil '!AA215)</f>
        <v>0</v>
      </c>
      <c r="AD215" s="170">
        <f>SUMIFS('6. Seznam dokazil'!P:P,'6. Seznam dokazil'!C:C,'6a. Seznam dokazil '!AB211,'6. Seznam dokazil'!D:D,'6a. Seznam dokazil '!$AD$55,'6. Seznam dokazil'!E:E,'6a. Seznam dokazil '!AA215)</f>
        <v>0</v>
      </c>
      <c r="AE215" s="170">
        <f>SUMIFS('6. Seznam dokazil'!P:P,'6. Seznam dokazil'!C:C,'6a. Seznam dokazil '!AB211,'6. Seznam dokazil'!D:D,'6a. Seznam dokazil '!$AE$55,'6. Seznam dokazil'!E:E,'6a. Seznam dokazil '!AA215)</f>
        <v>0</v>
      </c>
      <c r="AF215" s="170">
        <f>SUMIFS('6. Seznam dokazil'!P:P,'6. Seznam dokazil'!C:C,'6a. Seznam dokazil '!AB211,'6. Seznam dokazil'!D:D,'6a. Seznam dokazil '!$AF$55,'6. Seznam dokazil'!E:E,'6a. Seznam dokazil '!AA215)</f>
        <v>0</v>
      </c>
      <c r="AG215" s="170">
        <f>IF($J$50=$AH$3,AL215,SUMIFS('6. Seznam dokazil'!P:P,'6. Seznam dokazil'!C:C,'6a. Seznam dokazil '!AB211,'6. Seznam dokazil'!D:D,'6a. Seznam dokazil '!$AG$55,'6. Seznam dokazil'!E:E,'6a. Seznam dokazil '!AA215))</f>
        <v>0</v>
      </c>
      <c r="AH215" s="170">
        <f>SUMIFS('6. Seznam dokazil'!P:P,'6. Seznam dokazil'!C:C,'6a. Seznam dokazil '!AB211,'6. Seznam dokazil'!D:D,'6a. Seznam dokazil '!$AH$55,'6. Seznam dokazil'!E:E,'6a. Seznam dokazil '!AA215)</f>
        <v>0</v>
      </c>
      <c r="AI215" s="171">
        <f t="shared" si="392"/>
        <v>0</v>
      </c>
      <c r="AJ215" s="171">
        <f t="shared" si="393"/>
        <v>0</v>
      </c>
      <c r="AK215" s="1054"/>
      <c r="AL215" s="170">
        <f>IFERROR((J215/J219)*AK219,0)</f>
        <v>0</v>
      </c>
      <c r="AM215" s="65"/>
      <c r="AN215" s="65"/>
      <c r="AO215" s="65"/>
      <c r="AP215" s="123"/>
      <c r="AQ215" s="124"/>
      <c r="AR215" s="66" t="s">
        <v>77</v>
      </c>
      <c r="AS215" s="114">
        <f>SUMIFS('6. Seznam dokazil'!O:O,'6. Seznam dokazil'!C:C,$AS$211,'6. Seznam dokazil'!D:D,$AS$55,'6. Seznam dokazil'!E:E,AR215)</f>
        <v>0</v>
      </c>
      <c r="AT215" s="114">
        <f>SUMIFS('6. Seznam dokazil'!O:O,'6. Seznam dokazil'!C:C,$AS$211,'6. Seznam dokazil'!D:D,$AT$55,'6. Seznam dokazil'!E:E,AR215)</f>
        <v>0</v>
      </c>
      <c r="AU215" s="114">
        <f>SUMIFS('6. Seznam dokazil'!O:O,'6. Seznam dokazil'!C:C,$AS$211,'6. Seznam dokazil'!D:D,$AU$55,'6. Seznam dokazil'!E:E,AR215)</f>
        <v>0</v>
      </c>
      <c r="AV215" s="114">
        <f>SUMIFS('6. Seznam dokazil'!O:O,'6. Seznam dokazil'!C:C,$AS$211,'6. Seznam dokazil'!D:D,$AV$55,'6. Seznam dokazil'!E:E,AR215)</f>
        <v>0</v>
      </c>
      <c r="AW215" s="114">
        <f>SUMIFS('6. Seznam dokazil'!O:O,'6. Seznam dokazil'!C:C,$AS$211,'6. Seznam dokazil'!D:D,$AW$55,'6. Seznam dokazil'!E:E,AR215)</f>
        <v>0</v>
      </c>
      <c r="AX215" s="114">
        <f>IF($J$50=$AH$3,BB215,SUMIFS('6. Seznam dokazil'!O:O,'6. Seznam dokazil'!C:C,$AS$211,'6. Seznam dokazil'!D:D,$AX$55,'6. Seznam dokazil'!E:E,AR215))</f>
        <v>0</v>
      </c>
      <c r="AY215" s="114">
        <f>SUMIFS('6. Seznam dokazil'!O:O,'6. Seznam dokazil'!C:C,$AS$211,'6. Seznam dokazil'!D:D,$AY$55,'6. Seznam dokazil'!E:E,AR215)</f>
        <v>0</v>
      </c>
      <c r="AZ215" s="62">
        <f t="shared" si="394"/>
        <v>0</v>
      </c>
      <c r="BA215" s="1051"/>
      <c r="BB215" s="173">
        <f>IFERROR((J215/J219)*BA219,0)</f>
        <v>0</v>
      </c>
      <c r="BC215" s="135"/>
      <c r="BD215" s="66" t="s">
        <v>77</v>
      </c>
      <c r="BE215" s="114">
        <f t="shared" si="395"/>
        <v>0</v>
      </c>
      <c r="BF215" s="114">
        <f t="shared" si="395"/>
        <v>0</v>
      </c>
      <c r="BG215" s="114">
        <f t="shared" si="395"/>
        <v>0</v>
      </c>
      <c r="BH215" s="114">
        <f t="shared" si="395"/>
        <v>0</v>
      </c>
      <c r="BI215" s="114">
        <f t="shared" si="395"/>
        <v>0</v>
      </c>
      <c r="BJ215" s="114">
        <f t="shared" si="395"/>
        <v>0</v>
      </c>
      <c r="BK215" s="114">
        <f t="shared" si="395"/>
        <v>0</v>
      </c>
      <c r="BL215" s="62">
        <f t="shared" si="396"/>
        <v>0</v>
      </c>
      <c r="BM215" s="62">
        <f t="shared" si="397"/>
        <v>0</v>
      </c>
      <c r="BN215" s="80"/>
      <c r="BO215" s="137"/>
      <c r="BP215" s="66" t="s">
        <v>77</v>
      </c>
      <c r="BQ215" s="114">
        <f t="shared" si="398"/>
        <v>0</v>
      </c>
      <c r="BR215" s="114">
        <f t="shared" si="398"/>
        <v>0</v>
      </c>
      <c r="BS215" s="114">
        <f t="shared" si="398"/>
        <v>0</v>
      </c>
      <c r="BT215" s="114">
        <f t="shared" si="398"/>
        <v>0</v>
      </c>
      <c r="BU215" s="114">
        <f t="shared" si="398"/>
        <v>0</v>
      </c>
      <c r="BV215" s="114">
        <f t="shared" si="398"/>
        <v>0</v>
      </c>
      <c r="BW215" s="114">
        <f t="shared" si="398"/>
        <v>0</v>
      </c>
      <c r="BX215" s="62">
        <f t="shared" si="399"/>
        <v>0</v>
      </c>
      <c r="BY215" s="134"/>
      <c r="BZ215" s="119"/>
      <c r="CA215" s="119"/>
      <c r="CB215" s="119"/>
    </row>
    <row r="216" spans="2:80" ht="15" x14ac:dyDescent="0.2">
      <c r="B216" s="1104"/>
      <c r="D216" s="66" t="s">
        <v>78</v>
      </c>
      <c r="E216" s="114">
        <f>'3. FN PO PARTNERJIH '!D286</f>
        <v>0</v>
      </c>
      <c r="F216" s="114">
        <f>'3. FN PO PARTNERJIH '!E286</f>
        <v>0</v>
      </c>
      <c r="G216" s="114">
        <f>'3. FN PO PARTNERJIH '!F286</f>
        <v>0</v>
      </c>
      <c r="H216" s="114">
        <f>'3. FN PO PARTNERJIH '!G286</f>
        <v>0</v>
      </c>
      <c r="I216" s="114">
        <f>'3. FN PO PARTNERJIH '!H286</f>
        <v>0</v>
      </c>
      <c r="J216" s="114">
        <f>'3. FN PO PARTNERJIH '!I286</f>
        <v>0</v>
      </c>
      <c r="K216" s="114">
        <f>'3. FN PO PARTNERJIH '!J286</f>
        <v>0</v>
      </c>
      <c r="L216" s="62">
        <f t="shared" si="390"/>
        <v>0</v>
      </c>
      <c r="M216" s="85"/>
      <c r="N216" s="73"/>
      <c r="O216" s="66" t="s">
        <v>78</v>
      </c>
      <c r="P216" s="114">
        <f>'8a. Pretekli potrjeni izdatki'!E202</f>
        <v>0</v>
      </c>
      <c r="Q216" s="114">
        <f>'8a. Pretekli potrjeni izdatki'!F202</f>
        <v>0</v>
      </c>
      <c r="R216" s="114">
        <f>'8a. Pretekli potrjeni izdatki'!G202</f>
        <v>0</v>
      </c>
      <c r="S216" s="114">
        <f>'8a. Pretekli potrjeni izdatki'!H202</f>
        <v>0</v>
      </c>
      <c r="T216" s="114">
        <f>'8a. Pretekli potrjeni izdatki'!I202</f>
        <v>0</v>
      </c>
      <c r="U216" s="114">
        <f>'8a. Pretekli potrjeni izdatki'!J202</f>
        <v>0</v>
      </c>
      <c r="V216" s="114">
        <f>'8a. Pretekli potrjeni izdatki'!K202</f>
        <v>0</v>
      </c>
      <c r="W216" s="62">
        <f t="shared" si="391"/>
        <v>0</v>
      </c>
      <c r="X216" s="118"/>
      <c r="Y216" s="73"/>
      <c r="Z216" s="139" t="str">
        <f>IF(COUNTIF('2. IZJAVA'!$P$56,"?*"),'2. IZJAVA'!$P$56,"")</f>
        <v/>
      </c>
      <c r="AA216" s="169" t="s">
        <v>78</v>
      </c>
      <c r="AB216" s="170">
        <f>SUMIFS('6. Seznam dokazil'!P:P,'6. Seznam dokazil'!C:C,AB211,'6. Seznam dokazil'!D:D,$AB$55,'6. Seznam dokazil'!E:E,AA216)</f>
        <v>0</v>
      </c>
      <c r="AC216" s="170">
        <f>SUMIFS('6. Seznam dokazil'!P:P,'6. Seznam dokazil'!C:C,'6a. Seznam dokazil '!AB211,'6. Seznam dokazil'!D:D,'6a. Seznam dokazil '!$AC$55,'6. Seznam dokazil'!E:E,'6a. Seznam dokazil '!AA216)</f>
        <v>0</v>
      </c>
      <c r="AD216" s="170">
        <f>SUMIFS('6. Seznam dokazil'!P:P,'6. Seznam dokazil'!C:C,'6a. Seznam dokazil '!AB211,'6. Seznam dokazil'!D:D,'6a. Seznam dokazil '!$AD$55,'6. Seznam dokazil'!E:E,'6a. Seznam dokazil '!AA216)</f>
        <v>0</v>
      </c>
      <c r="AE216" s="170">
        <f>SUMIFS('6. Seznam dokazil'!P:P,'6. Seznam dokazil'!C:C,'6a. Seznam dokazil '!AB211,'6. Seznam dokazil'!D:D,'6a. Seznam dokazil '!$AE$55,'6. Seznam dokazil'!E:E,'6a. Seznam dokazil '!AA216)</f>
        <v>0</v>
      </c>
      <c r="AF216" s="170">
        <f>SUMIFS('6. Seznam dokazil'!P:P,'6. Seznam dokazil'!C:C,'6a. Seznam dokazil '!AB211,'6. Seznam dokazil'!D:D,'6a. Seznam dokazil '!$AF$55,'6. Seznam dokazil'!E:E,'6a. Seznam dokazil '!AA216)</f>
        <v>0</v>
      </c>
      <c r="AG216" s="170">
        <f>IF($J$50=$AH$3,AL216,SUMIFS('6. Seznam dokazil'!P:P,'6. Seznam dokazil'!C:C,'6a. Seznam dokazil '!AB211,'6. Seznam dokazil'!D:D,'6a. Seznam dokazil '!$AG$55,'6. Seznam dokazil'!E:E,'6a. Seznam dokazil '!AA216))</f>
        <v>0</v>
      </c>
      <c r="AH216" s="170">
        <f>SUMIFS('6. Seznam dokazil'!P:P,'6. Seznam dokazil'!C:C,'6a. Seznam dokazil '!AB211,'6. Seznam dokazil'!D:D,'6a. Seznam dokazil '!$AH$55,'6. Seznam dokazil'!E:E,'6a. Seznam dokazil '!AA216)</f>
        <v>0</v>
      </c>
      <c r="AI216" s="171">
        <f t="shared" si="392"/>
        <v>0</v>
      </c>
      <c r="AJ216" s="171">
        <f t="shared" si="393"/>
        <v>0</v>
      </c>
      <c r="AK216" s="1054"/>
      <c r="AL216" s="170">
        <f>IFERROR((J216/J219)*AK219,0)</f>
        <v>0</v>
      </c>
      <c r="AM216" s="65"/>
      <c r="AN216" s="65"/>
      <c r="AO216" s="65"/>
      <c r="AP216" s="123"/>
      <c r="AQ216" s="124"/>
      <c r="AR216" s="66" t="s">
        <v>78</v>
      </c>
      <c r="AS216" s="114">
        <f>SUMIFS('6. Seznam dokazil'!O:O,'6. Seznam dokazil'!C:C,$AS$211,'6. Seznam dokazil'!D:D,$AS$55,'6. Seznam dokazil'!E:E,AR216)</f>
        <v>0</v>
      </c>
      <c r="AT216" s="114">
        <f>SUMIFS('6. Seznam dokazil'!O:O,'6. Seznam dokazil'!C:C,$AS$211,'6. Seznam dokazil'!D:D,$AT$55,'6. Seznam dokazil'!E:E,AR216)</f>
        <v>0</v>
      </c>
      <c r="AU216" s="114">
        <f>SUMIFS('6. Seznam dokazil'!O:O,'6. Seznam dokazil'!C:C,$AS$211,'6. Seznam dokazil'!D:D,$AU$55,'6. Seznam dokazil'!E:E,AR216)</f>
        <v>0</v>
      </c>
      <c r="AV216" s="114">
        <f>SUMIFS('6. Seznam dokazil'!O:O,'6. Seznam dokazil'!C:C,$AS$211,'6. Seznam dokazil'!D:D,$AV$55,'6. Seznam dokazil'!E:E,AR216)</f>
        <v>0</v>
      </c>
      <c r="AW216" s="114">
        <f>SUMIFS('6. Seznam dokazil'!O:O,'6. Seznam dokazil'!C:C,$AS$211,'6. Seznam dokazil'!D:D,$AW$55,'6. Seznam dokazil'!E:E,AR216)</f>
        <v>0</v>
      </c>
      <c r="AX216" s="114">
        <f>IF($J$50=$AH$3,BB216,SUMIFS('6. Seznam dokazil'!O:O,'6. Seznam dokazil'!C:C,$AS$211,'6. Seznam dokazil'!D:D,$AX$55,'6. Seznam dokazil'!E:E,AR216))</f>
        <v>0</v>
      </c>
      <c r="AY216" s="114">
        <f>SUMIFS('6. Seznam dokazil'!O:O,'6. Seznam dokazil'!C:C,$AS$211,'6. Seznam dokazil'!D:D,$AY$55,'6. Seznam dokazil'!E:E,AR216)</f>
        <v>0</v>
      </c>
      <c r="AZ216" s="62">
        <f t="shared" si="394"/>
        <v>0</v>
      </c>
      <c r="BA216" s="1051"/>
      <c r="BB216" s="173">
        <f>IFERROR((J216/J219)*BA219,0)</f>
        <v>0</v>
      </c>
      <c r="BC216" s="135"/>
      <c r="BD216" s="66" t="s">
        <v>78</v>
      </c>
      <c r="BE216" s="114">
        <f t="shared" si="395"/>
        <v>0</v>
      </c>
      <c r="BF216" s="114">
        <f t="shared" si="395"/>
        <v>0</v>
      </c>
      <c r="BG216" s="114">
        <f t="shared" si="395"/>
        <v>0</v>
      </c>
      <c r="BH216" s="114">
        <f t="shared" si="395"/>
        <v>0</v>
      </c>
      <c r="BI216" s="114">
        <f t="shared" si="395"/>
        <v>0</v>
      </c>
      <c r="BJ216" s="114">
        <f t="shared" si="395"/>
        <v>0</v>
      </c>
      <c r="BK216" s="114">
        <f t="shared" si="395"/>
        <v>0</v>
      </c>
      <c r="BL216" s="62">
        <f t="shared" si="396"/>
        <v>0</v>
      </c>
      <c r="BM216" s="62">
        <f t="shared" si="397"/>
        <v>0</v>
      </c>
      <c r="BN216" s="80"/>
      <c r="BO216" s="137"/>
      <c r="BP216" s="66" t="s">
        <v>78</v>
      </c>
      <c r="BQ216" s="114">
        <f t="shared" si="398"/>
        <v>0</v>
      </c>
      <c r="BR216" s="114">
        <f t="shared" si="398"/>
        <v>0</v>
      </c>
      <c r="BS216" s="114">
        <f t="shared" si="398"/>
        <v>0</v>
      </c>
      <c r="BT216" s="114">
        <f t="shared" si="398"/>
        <v>0</v>
      </c>
      <c r="BU216" s="114">
        <f t="shared" si="398"/>
        <v>0</v>
      </c>
      <c r="BV216" s="114">
        <f t="shared" si="398"/>
        <v>0</v>
      </c>
      <c r="BW216" s="114">
        <f t="shared" si="398"/>
        <v>0</v>
      </c>
      <c r="BX216" s="62">
        <f t="shared" si="399"/>
        <v>0</v>
      </c>
      <c r="BY216" s="134"/>
      <c r="BZ216" s="119"/>
      <c r="CA216" s="119"/>
      <c r="CB216" s="119"/>
    </row>
    <row r="217" spans="2:80" ht="15" x14ac:dyDescent="0.2">
      <c r="B217" s="1104"/>
      <c r="D217" s="66" t="s">
        <v>79</v>
      </c>
      <c r="E217" s="114">
        <f>'3. FN PO PARTNERJIH '!D287</f>
        <v>0</v>
      </c>
      <c r="F217" s="114">
        <f>'3. FN PO PARTNERJIH '!E287</f>
        <v>0</v>
      </c>
      <c r="G217" s="114">
        <f>'3. FN PO PARTNERJIH '!F287</f>
        <v>0</v>
      </c>
      <c r="H217" s="114">
        <f>'3. FN PO PARTNERJIH '!G287</f>
        <v>0</v>
      </c>
      <c r="I217" s="114">
        <f>'3. FN PO PARTNERJIH '!H287</f>
        <v>0</v>
      </c>
      <c r="J217" s="114">
        <f>'3. FN PO PARTNERJIH '!I287</f>
        <v>0</v>
      </c>
      <c r="K217" s="114">
        <f>'3. FN PO PARTNERJIH '!J287</f>
        <v>0</v>
      </c>
      <c r="L217" s="62">
        <f t="shared" si="390"/>
        <v>0</v>
      </c>
      <c r="M217" s="85"/>
      <c r="N217" s="73"/>
      <c r="O217" s="66" t="s">
        <v>79</v>
      </c>
      <c r="P217" s="114">
        <f>'8a. Pretekli potrjeni izdatki'!E203</f>
        <v>0</v>
      </c>
      <c r="Q217" s="114">
        <f>'8a. Pretekli potrjeni izdatki'!F203</f>
        <v>0</v>
      </c>
      <c r="R217" s="114">
        <f>'8a. Pretekli potrjeni izdatki'!G203</f>
        <v>0</v>
      </c>
      <c r="S217" s="114">
        <f>'8a. Pretekli potrjeni izdatki'!H203</f>
        <v>0</v>
      </c>
      <c r="T217" s="114">
        <f>'8a. Pretekli potrjeni izdatki'!I203</f>
        <v>0</v>
      </c>
      <c r="U217" s="114">
        <f>'8a. Pretekli potrjeni izdatki'!J203</f>
        <v>0</v>
      </c>
      <c r="V217" s="114">
        <f>'8a. Pretekli potrjeni izdatki'!K203</f>
        <v>0</v>
      </c>
      <c r="W217" s="62">
        <f t="shared" si="391"/>
        <v>0</v>
      </c>
      <c r="X217" s="118"/>
      <c r="Y217" s="73"/>
      <c r="Z217" s="139" t="str">
        <f>IF(COUNTIF('2. IZJAVA'!$P$56,"?*"),'2. IZJAVA'!$P$56,"")</f>
        <v/>
      </c>
      <c r="AA217" s="169" t="s">
        <v>79</v>
      </c>
      <c r="AB217" s="170">
        <f>SUMIFS('6. Seznam dokazil'!P:P,'6. Seznam dokazil'!C:C,AB211,'6. Seznam dokazil'!D:D,$AB$55,'6. Seznam dokazil'!E:E,AA217)</f>
        <v>0</v>
      </c>
      <c r="AC217" s="170">
        <f>SUMIFS('6. Seznam dokazil'!P:P,'6. Seznam dokazil'!C:C,'6a. Seznam dokazil '!AB211,'6. Seznam dokazil'!D:D,'6a. Seznam dokazil '!$AC$55,'6. Seznam dokazil'!E:E,'6a. Seznam dokazil '!AA217)</f>
        <v>0</v>
      </c>
      <c r="AD217" s="170">
        <f>SUMIFS('6. Seznam dokazil'!P:P,'6. Seznam dokazil'!C:C,'6a. Seznam dokazil '!AB211,'6. Seznam dokazil'!D:D,'6a. Seznam dokazil '!$AD$55,'6. Seznam dokazil'!E:E,'6a. Seznam dokazil '!AA217)</f>
        <v>0</v>
      </c>
      <c r="AE217" s="170">
        <f>SUMIFS('6. Seznam dokazil'!P:P,'6. Seznam dokazil'!C:C,'6a. Seznam dokazil '!AB211,'6. Seznam dokazil'!D:D,'6a. Seznam dokazil '!$AE$55,'6. Seznam dokazil'!E:E,'6a. Seznam dokazil '!AA217)</f>
        <v>0</v>
      </c>
      <c r="AF217" s="170">
        <f>SUMIFS('6. Seznam dokazil'!P:P,'6. Seznam dokazil'!C:C,'6a. Seznam dokazil '!AB211,'6. Seznam dokazil'!D:D,'6a. Seznam dokazil '!$AF$55,'6. Seznam dokazil'!E:E,'6a. Seznam dokazil '!AA217)</f>
        <v>0</v>
      </c>
      <c r="AG217" s="170">
        <f>IF($J$50=$AH$3,AL217,SUMIFS('6. Seznam dokazil'!P:P,'6. Seznam dokazil'!C:C,'6a. Seznam dokazil '!AB211,'6. Seznam dokazil'!D:D,'6a. Seznam dokazil '!$AG$55,'6. Seznam dokazil'!E:E,'6a. Seznam dokazil '!AA217))</f>
        <v>0</v>
      </c>
      <c r="AH217" s="170">
        <f>SUMIFS('6. Seznam dokazil'!P:P,'6. Seznam dokazil'!C:C,'6a. Seznam dokazil '!AB211,'6. Seznam dokazil'!D:D,'6a. Seznam dokazil '!$AH$55,'6. Seznam dokazil'!E:E,'6a. Seznam dokazil '!AA217)</f>
        <v>0</v>
      </c>
      <c r="AI217" s="171">
        <f t="shared" si="392"/>
        <v>0</v>
      </c>
      <c r="AJ217" s="171">
        <f t="shared" si="393"/>
        <v>0</v>
      </c>
      <c r="AK217" s="1054"/>
      <c r="AL217" s="170">
        <f>IFERROR((J217/J219)*AK219,0)</f>
        <v>0</v>
      </c>
      <c r="AM217" s="65"/>
      <c r="AN217" s="65"/>
      <c r="AO217" s="65"/>
      <c r="AP217" s="123"/>
      <c r="AQ217" s="124"/>
      <c r="AR217" s="66" t="s">
        <v>79</v>
      </c>
      <c r="AS217" s="114">
        <f>SUMIFS('6. Seznam dokazil'!O:O,'6. Seznam dokazil'!C:C,$AS$211,'6. Seznam dokazil'!D:D,$AS$55,'6. Seznam dokazil'!E:E,AR217)</f>
        <v>0</v>
      </c>
      <c r="AT217" s="114">
        <f>SUMIFS('6. Seznam dokazil'!O:O,'6. Seznam dokazil'!C:C,$AS$211,'6. Seznam dokazil'!D:D,$AT$55,'6. Seznam dokazil'!E:E,AR217)</f>
        <v>0</v>
      </c>
      <c r="AU217" s="114">
        <f>SUMIFS('6. Seznam dokazil'!O:O,'6. Seznam dokazil'!C:C,$AS$211,'6. Seznam dokazil'!D:D,$AU$55,'6. Seznam dokazil'!E:E,AR217)</f>
        <v>0</v>
      </c>
      <c r="AV217" s="114">
        <f>SUMIFS('6. Seznam dokazil'!O:O,'6. Seznam dokazil'!C:C,$AS$211,'6. Seznam dokazil'!D:D,$AV$55,'6. Seznam dokazil'!E:E,AR217)</f>
        <v>0</v>
      </c>
      <c r="AW217" s="114">
        <f>SUMIFS('6. Seznam dokazil'!O:O,'6. Seznam dokazil'!C:C,$AS$211,'6. Seznam dokazil'!D:D,$AW$55,'6. Seznam dokazil'!E:E,AR217)</f>
        <v>0</v>
      </c>
      <c r="AX217" s="114">
        <f>IF($J$50=$AH$3,BB217,SUMIFS('6. Seznam dokazil'!O:O,'6. Seznam dokazil'!C:C,$AS$211,'6. Seznam dokazil'!D:D,$AX$55,'6. Seznam dokazil'!E:E,AR217))</f>
        <v>0</v>
      </c>
      <c r="AY217" s="114">
        <f>SUMIFS('6. Seznam dokazil'!O:O,'6. Seznam dokazil'!C:C,$AS$211,'6. Seznam dokazil'!D:D,$AY$55,'6. Seznam dokazil'!E:E,AR217)</f>
        <v>0</v>
      </c>
      <c r="AZ217" s="62">
        <f t="shared" si="394"/>
        <v>0</v>
      </c>
      <c r="BA217" s="1051"/>
      <c r="BB217" s="173">
        <f>IFERROR((J217/J219)*BA219,0)</f>
        <v>0</v>
      </c>
      <c r="BC217" s="135"/>
      <c r="BD217" s="66" t="s">
        <v>79</v>
      </c>
      <c r="BE217" s="114">
        <f t="shared" si="395"/>
        <v>0</v>
      </c>
      <c r="BF217" s="114">
        <f t="shared" si="395"/>
        <v>0</v>
      </c>
      <c r="BG217" s="114">
        <f t="shared" si="395"/>
        <v>0</v>
      </c>
      <c r="BH217" s="114">
        <f t="shared" si="395"/>
        <v>0</v>
      </c>
      <c r="BI217" s="114">
        <f t="shared" si="395"/>
        <v>0</v>
      </c>
      <c r="BJ217" s="114">
        <f t="shared" si="395"/>
        <v>0</v>
      </c>
      <c r="BK217" s="114">
        <f t="shared" si="395"/>
        <v>0</v>
      </c>
      <c r="BL217" s="62">
        <f t="shared" si="396"/>
        <v>0</v>
      </c>
      <c r="BM217" s="62">
        <f t="shared" si="397"/>
        <v>0</v>
      </c>
      <c r="BN217" s="80"/>
      <c r="BO217" s="137"/>
      <c r="BP217" s="66" t="s">
        <v>79</v>
      </c>
      <c r="BQ217" s="114">
        <f t="shared" si="398"/>
        <v>0</v>
      </c>
      <c r="BR217" s="114">
        <f t="shared" si="398"/>
        <v>0</v>
      </c>
      <c r="BS217" s="114">
        <f t="shared" si="398"/>
        <v>0</v>
      </c>
      <c r="BT217" s="114">
        <f t="shared" si="398"/>
        <v>0</v>
      </c>
      <c r="BU217" s="114">
        <f t="shared" si="398"/>
        <v>0</v>
      </c>
      <c r="BV217" s="114">
        <f t="shared" si="398"/>
        <v>0</v>
      </c>
      <c r="BW217" s="114">
        <f t="shared" si="398"/>
        <v>0</v>
      </c>
      <c r="BX217" s="62">
        <f t="shared" si="399"/>
        <v>0</v>
      </c>
      <c r="BY217" s="134"/>
      <c r="BZ217" s="119"/>
      <c r="CA217" s="119"/>
      <c r="CB217" s="119"/>
    </row>
    <row r="218" spans="2:80" ht="15" x14ac:dyDescent="0.2">
      <c r="B218" s="1104"/>
      <c r="D218" s="66" t="s">
        <v>100</v>
      </c>
      <c r="E218" s="114">
        <f>'3. FN PO PARTNERJIH '!D288</f>
        <v>0</v>
      </c>
      <c r="F218" s="114">
        <f>'3. FN PO PARTNERJIH '!E288</f>
        <v>0</v>
      </c>
      <c r="G218" s="114">
        <f>'3. FN PO PARTNERJIH '!F288</f>
        <v>0</v>
      </c>
      <c r="H218" s="114">
        <f>'3. FN PO PARTNERJIH '!G288</f>
        <v>0</v>
      </c>
      <c r="I218" s="114">
        <f>'3. FN PO PARTNERJIH '!H288</f>
        <v>0</v>
      </c>
      <c r="J218" s="114">
        <f>'3. FN PO PARTNERJIH '!I288</f>
        <v>0</v>
      </c>
      <c r="K218" s="114">
        <f>'3. FN PO PARTNERJIH '!J288</f>
        <v>0</v>
      </c>
      <c r="L218" s="62">
        <f t="shared" si="390"/>
        <v>0</v>
      </c>
      <c r="M218" s="85"/>
      <c r="N218" s="73"/>
      <c r="O218" s="66" t="s">
        <v>100</v>
      </c>
      <c r="P218" s="114">
        <f>'8a. Pretekli potrjeni izdatki'!E204</f>
        <v>0</v>
      </c>
      <c r="Q218" s="114">
        <f>'8a. Pretekli potrjeni izdatki'!F204</f>
        <v>0</v>
      </c>
      <c r="R218" s="114">
        <f>'8a. Pretekli potrjeni izdatki'!G204</f>
        <v>0</v>
      </c>
      <c r="S218" s="114">
        <f>'8a. Pretekli potrjeni izdatki'!H204</f>
        <v>0</v>
      </c>
      <c r="T218" s="114">
        <f>'8a. Pretekli potrjeni izdatki'!I204</f>
        <v>0</v>
      </c>
      <c r="U218" s="114">
        <f>'8a. Pretekli potrjeni izdatki'!J204</f>
        <v>0</v>
      </c>
      <c r="V218" s="114">
        <f>'8a. Pretekli potrjeni izdatki'!K204</f>
        <v>0</v>
      </c>
      <c r="W218" s="62">
        <f t="shared" si="391"/>
        <v>0</v>
      </c>
      <c r="X218" s="149"/>
      <c r="Y218" s="73"/>
      <c r="Z218" s="139" t="str">
        <f>IF(COUNTIF('2. IZJAVA'!$P$56,"?*"),'2. IZJAVA'!$P$56,"")</f>
        <v/>
      </c>
      <c r="AA218" s="169" t="s">
        <v>100</v>
      </c>
      <c r="AB218" s="170">
        <f>SUMIFS('6. Seznam dokazil'!P:P,'6. Seznam dokazil'!C:C,AB211,'6. Seznam dokazil'!D:D,$AB$55,'6. Seznam dokazil'!E:E,AA218)</f>
        <v>0</v>
      </c>
      <c r="AC218" s="170">
        <f>SUMIFS('6. Seznam dokazil'!P:P,'6. Seznam dokazil'!C:C,'6a. Seznam dokazil '!AB211,'6. Seznam dokazil'!D:D,'6a. Seznam dokazil '!$AC$55,'6. Seznam dokazil'!E:E,'6a. Seznam dokazil '!AA218)</f>
        <v>0</v>
      </c>
      <c r="AD218" s="170">
        <f>SUMIFS('6. Seznam dokazil'!P:P,'6. Seznam dokazil'!C:C,'6a. Seznam dokazil '!AB211,'6. Seznam dokazil'!D:D,'6a. Seznam dokazil '!$AD$55,'6. Seznam dokazil'!E:E,'6a. Seznam dokazil '!AA218)</f>
        <v>0</v>
      </c>
      <c r="AE218" s="170">
        <f>SUMIFS('6. Seznam dokazil'!P:P,'6. Seznam dokazil'!C:C,'6a. Seznam dokazil '!AB211,'6. Seznam dokazil'!D:D,'6a. Seznam dokazil '!$AE$55,'6. Seznam dokazil'!E:E,'6a. Seznam dokazil '!AA218)</f>
        <v>0</v>
      </c>
      <c r="AF218" s="170">
        <f>SUMIFS('6. Seznam dokazil'!P:P,'6. Seznam dokazil'!C:C,'6a. Seznam dokazil '!AB211,'6. Seznam dokazil'!D:D,'6a. Seznam dokazil '!$AF$55,'6. Seznam dokazil'!E:E,'6a. Seznam dokazil '!AA218)</f>
        <v>0</v>
      </c>
      <c r="AG218" s="170">
        <f>IF($J$50=$AH$3,AL218,SUMIFS('6. Seznam dokazil'!P:P,'6. Seznam dokazil'!C:C,'6a. Seznam dokazil '!AB211,'6. Seznam dokazil'!D:D,'6a. Seznam dokazil '!$AG$55,'6. Seznam dokazil'!E:E,'6a. Seznam dokazil '!AA218))</f>
        <v>0</v>
      </c>
      <c r="AH218" s="170">
        <f>SUMIFS('6. Seznam dokazil'!P:P,'6. Seznam dokazil'!C:C,'6a. Seznam dokazil '!AB211,'6. Seznam dokazil'!D:D,'6a. Seznam dokazil '!$AH$55,'6. Seznam dokazil'!E:E,'6a. Seznam dokazil '!AA218)</f>
        <v>0</v>
      </c>
      <c r="AI218" s="171">
        <f t="shared" si="392"/>
        <v>0</v>
      </c>
      <c r="AJ218" s="171">
        <f t="shared" si="393"/>
        <v>0</v>
      </c>
      <c r="AK218" s="1055"/>
      <c r="AL218" s="170">
        <f>IFERROR((J218/J219)*AK219,0)</f>
        <v>0</v>
      </c>
      <c r="AM218" s="65"/>
      <c r="AN218" s="65"/>
      <c r="AO218" s="65"/>
      <c r="AP218" s="123"/>
      <c r="AQ218" s="124"/>
      <c r="AR218" s="66" t="s">
        <v>100</v>
      </c>
      <c r="AS218" s="114">
        <f>SUMIFS('6. Seznam dokazil'!O:O,'6. Seznam dokazil'!C:C,$AS$211,'6. Seznam dokazil'!D:D,$AS$55,'6. Seznam dokazil'!E:E,AR218)</f>
        <v>0</v>
      </c>
      <c r="AT218" s="114">
        <f>SUMIFS('6. Seznam dokazil'!O:O,'6. Seznam dokazil'!C:C,$AS$211,'6. Seznam dokazil'!D:D,$AT$55,'6. Seznam dokazil'!E:E,AR218)</f>
        <v>0</v>
      </c>
      <c r="AU218" s="114">
        <f>SUMIFS('6. Seznam dokazil'!O:O,'6. Seznam dokazil'!C:C,$AS$211,'6. Seznam dokazil'!D:D,$AU$55,'6. Seznam dokazil'!E:E,AR218)</f>
        <v>0</v>
      </c>
      <c r="AV218" s="114">
        <f>SUMIFS('6. Seznam dokazil'!O:O,'6. Seznam dokazil'!C:C,$AS$211,'6. Seznam dokazil'!D:D,$AV$55,'6. Seznam dokazil'!E:E,AR218)</f>
        <v>0</v>
      </c>
      <c r="AW218" s="114">
        <f>SUMIFS('6. Seznam dokazil'!O:O,'6. Seznam dokazil'!C:C,$AS$211,'6. Seznam dokazil'!D:D,$AW$55,'6. Seznam dokazil'!E:E,AR218)</f>
        <v>0</v>
      </c>
      <c r="AX218" s="114">
        <f>IF($J$50=$AH$3,BB218,SUMIFS('6. Seznam dokazil'!O:O,'6. Seznam dokazil'!C:C,$AS$211,'6. Seznam dokazil'!D:D,$AX$55,'6. Seznam dokazil'!E:E,AR218))</f>
        <v>0</v>
      </c>
      <c r="AY218" s="114">
        <f>SUMIFS('6. Seznam dokazil'!O:O,'6. Seznam dokazil'!C:C,$AS$211,'6. Seznam dokazil'!D:D,$AY$55,'6. Seznam dokazil'!E:E,AR218)</f>
        <v>0</v>
      </c>
      <c r="AZ218" s="62">
        <f t="shared" si="394"/>
        <v>0</v>
      </c>
      <c r="BA218" s="1052"/>
      <c r="BB218" s="173">
        <f>IFERROR((J218/J219)*BA219,0)</f>
        <v>0</v>
      </c>
      <c r="BC218" s="135"/>
      <c r="BD218" s="66" t="s">
        <v>100</v>
      </c>
      <c r="BE218" s="114">
        <f t="shared" si="395"/>
        <v>0</v>
      </c>
      <c r="BF218" s="114">
        <f t="shared" si="395"/>
        <v>0</v>
      </c>
      <c r="BG218" s="114">
        <f t="shared" si="395"/>
        <v>0</v>
      </c>
      <c r="BH218" s="114">
        <f t="shared" si="395"/>
        <v>0</v>
      </c>
      <c r="BI218" s="114">
        <f t="shared" si="395"/>
        <v>0</v>
      </c>
      <c r="BJ218" s="114">
        <f t="shared" si="395"/>
        <v>0</v>
      </c>
      <c r="BK218" s="114">
        <f t="shared" si="395"/>
        <v>0</v>
      </c>
      <c r="BL218" s="62">
        <f t="shared" si="396"/>
        <v>0</v>
      </c>
      <c r="BM218" s="62">
        <f t="shared" si="397"/>
        <v>0</v>
      </c>
      <c r="BN218" s="80"/>
      <c r="BO218" s="137"/>
      <c r="BP218" s="66" t="s">
        <v>100</v>
      </c>
      <c r="BQ218" s="114">
        <f t="shared" si="398"/>
        <v>0</v>
      </c>
      <c r="BR218" s="114">
        <f t="shared" si="398"/>
        <v>0</v>
      </c>
      <c r="BS218" s="114">
        <f t="shared" si="398"/>
        <v>0</v>
      </c>
      <c r="BT218" s="114">
        <f t="shared" si="398"/>
        <v>0</v>
      </c>
      <c r="BU218" s="114">
        <f t="shared" si="398"/>
        <v>0</v>
      </c>
      <c r="BV218" s="114">
        <f t="shared" si="398"/>
        <v>0</v>
      </c>
      <c r="BW218" s="114">
        <f t="shared" si="398"/>
        <v>0</v>
      </c>
      <c r="BX218" s="62">
        <f t="shared" si="399"/>
        <v>0</v>
      </c>
      <c r="BY218" s="134"/>
      <c r="BZ218" s="119"/>
      <c r="CA218" s="119"/>
      <c r="CB218" s="119"/>
    </row>
    <row r="219" spans="2:80" ht="45.75" thickBot="1" x14ac:dyDescent="0.25">
      <c r="B219" s="1105"/>
      <c r="D219" s="66" t="str">
        <f>"ODOBRENA SREDSTVA"&amp;" "&amp;E210</f>
        <v>ODOBRENA SREDSTVA PARTNER 13</v>
      </c>
      <c r="E219" s="67">
        <f t="shared" ref="E219:L219" si="400">SUM(E213:E218)</f>
        <v>0</v>
      </c>
      <c r="F219" s="67">
        <f t="shared" si="400"/>
        <v>0</v>
      </c>
      <c r="G219" s="67">
        <f t="shared" si="400"/>
        <v>0</v>
      </c>
      <c r="H219" s="67">
        <f t="shared" si="400"/>
        <v>0</v>
      </c>
      <c r="I219" s="67">
        <f t="shared" si="400"/>
        <v>0</v>
      </c>
      <c r="J219" s="67">
        <f t="shared" si="400"/>
        <v>0</v>
      </c>
      <c r="K219" s="67">
        <f t="shared" si="400"/>
        <v>0</v>
      </c>
      <c r="L219" s="67">
        <f t="shared" si="400"/>
        <v>0</v>
      </c>
      <c r="M219" s="85"/>
      <c r="N219" s="73"/>
      <c r="O219" s="66" t="str">
        <f>"PPI"&amp;" "&amp;P211</f>
        <v>PPI 0</v>
      </c>
      <c r="P219" s="67">
        <f t="shared" ref="P219:W219" si="401">SUM(P213:P218)</f>
        <v>0</v>
      </c>
      <c r="Q219" s="67">
        <f t="shared" si="401"/>
        <v>0</v>
      </c>
      <c r="R219" s="67">
        <f t="shared" si="401"/>
        <v>0</v>
      </c>
      <c r="S219" s="67">
        <f t="shared" si="401"/>
        <v>0</v>
      </c>
      <c r="T219" s="67">
        <f t="shared" si="401"/>
        <v>0</v>
      </c>
      <c r="U219" s="67">
        <f t="shared" si="401"/>
        <v>0</v>
      </c>
      <c r="V219" s="67">
        <f t="shared" si="401"/>
        <v>0</v>
      </c>
      <c r="W219" s="67">
        <f t="shared" si="401"/>
        <v>0</v>
      </c>
      <c r="X219" s="149"/>
      <c r="Y219" s="73"/>
      <c r="Z219" s="139"/>
      <c r="AA219" s="169" t="str">
        <f>$AA$47&amp;" "&amp;AB211</f>
        <v>POTRJENI (PO KONTROLI) PARTNER 13</v>
      </c>
      <c r="AB219" s="182">
        <f t="shared" ref="AB219:AH219" si="402">SUM(AB213:AB218)</f>
        <v>0</v>
      </c>
      <c r="AC219" s="182">
        <f t="shared" si="402"/>
        <v>0</v>
      </c>
      <c r="AD219" s="182">
        <f t="shared" si="402"/>
        <v>0</v>
      </c>
      <c r="AE219" s="182">
        <f t="shared" si="402"/>
        <v>0</v>
      </c>
      <c r="AF219" s="182">
        <f t="shared" si="402"/>
        <v>0</v>
      </c>
      <c r="AG219" s="182">
        <f t="shared" si="402"/>
        <v>0</v>
      </c>
      <c r="AH219" s="182">
        <f t="shared" si="402"/>
        <v>0</v>
      </c>
      <c r="AI219" s="182">
        <f>SUM(AI213:AI218)</f>
        <v>0</v>
      </c>
      <c r="AJ219" s="182">
        <f>+AH219+AI219</f>
        <v>0</v>
      </c>
      <c r="AK219" s="182" t="b">
        <f>IF($J$50=$AH$3,IF(((AB219*AG211)+U219)&lt;=J219,(AB219*AG211),J219-U219))</f>
        <v>0</v>
      </c>
      <c r="AL219" s="182">
        <f>+AL218+AL217+AL216+AL215+AL214+AL213</f>
        <v>0</v>
      </c>
      <c r="AM219" s="65"/>
      <c r="AN219" s="65"/>
      <c r="AO219" s="65"/>
      <c r="AP219" s="123"/>
      <c r="AQ219" s="124"/>
      <c r="AR219" s="66" t="str">
        <f>$AA$47&amp;" "&amp;AS211</f>
        <v>POTRJENI (PO KONTROLI) PARTNER 13</v>
      </c>
      <c r="AS219" s="67">
        <f t="shared" ref="AS219:AZ219" si="403">SUM(AS213:AS218)</f>
        <v>0</v>
      </c>
      <c r="AT219" s="67">
        <f t="shared" si="403"/>
        <v>0</v>
      </c>
      <c r="AU219" s="67">
        <f t="shared" si="403"/>
        <v>0</v>
      </c>
      <c r="AV219" s="67">
        <f t="shared" si="403"/>
        <v>0</v>
      </c>
      <c r="AW219" s="67">
        <f t="shared" si="403"/>
        <v>0</v>
      </c>
      <c r="AX219" s="67">
        <f t="shared" si="403"/>
        <v>0</v>
      </c>
      <c r="AY219" s="67">
        <f t="shared" si="403"/>
        <v>0</v>
      </c>
      <c r="AZ219" s="67">
        <f t="shared" si="403"/>
        <v>0</v>
      </c>
      <c r="BA219" s="183" t="b">
        <f>IF($J$50=$AH$3,IF(((AS219*AG211)+U219)&lt;=J219,(AS219*AG211),J219-U219))</f>
        <v>0</v>
      </c>
      <c r="BB219" s="183">
        <f>+BB218+BB217+BB216+BB215+BB214+BB213</f>
        <v>0</v>
      </c>
      <c r="BC219" s="135"/>
      <c r="BD219" s="66" t="str">
        <f>$AA$47&amp;" "&amp;BE211</f>
        <v>POTRJENI (PO KONTROLI) 0</v>
      </c>
      <c r="BE219" s="67">
        <f t="shared" ref="BE219:BK219" si="404">SUM(BE213:BE218)</f>
        <v>0</v>
      </c>
      <c r="BF219" s="67">
        <f t="shared" si="404"/>
        <v>0</v>
      </c>
      <c r="BG219" s="67">
        <f t="shared" si="404"/>
        <v>0</v>
      </c>
      <c r="BH219" s="67">
        <f t="shared" si="404"/>
        <v>0</v>
      </c>
      <c r="BI219" s="67">
        <f t="shared" si="404"/>
        <v>0</v>
      </c>
      <c r="BJ219" s="67">
        <f t="shared" si="404"/>
        <v>0</v>
      </c>
      <c r="BK219" s="67">
        <f t="shared" si="404"/>
        <v>0</v>
      </c>
      <c r="BL219" s="67">
        <f>SUM(BL213:BL218)</f>
        <v>0</v>
      </c>
      <c r="BM219" s="67">
        <f>+BK219+BL219</f>
        <v>0</v>
      </c>
      <c r="BN219" s="80"/>
      <c r="BO219" s="137"/>
      <c r="BP219" s="66" t="str">
        <f>$BP$50&amp;" "&amp;BQ211</f>
        <v>PREOSTALA SREDSTVA PARTNER 13</v>
      </c>
      <c r="BQ219" s="67">
        <f t="shared" ref="BQ219:BX219" si="405">SUM(BQ213:BQ218)</f>
        <v>0</v>
      </c>
      <c r="BR219" s="67">
        <f t="shared" si="405"/>
        <v>0</v>
      </c>
      <c r="BS219" s="67">
        <f t="shared" si="405"/>
        <v>0</v>
      </c>
      <c r="BT219" s="67">
        <f t="shared" si="405"/>
        <v>0</v>
      </c>
      <c r="BU219" s="67">
        <f t="shared" si="405"/>
        <v>0</v>
      </c>
      <c r="BV219" s="67">
        <f t="shared" si="405"/>
        <v>0</v>
      </c>
      <c r="BW219" s="67">
        <f t="shared" si="405"/>
        <v>0</v>
      </c>
      <c r="BX219" s="67">
        <f t="shared" si="405"/>
        <v>0</v>
      </c>
      <c r="BY219" s="134"/>
      <c r="BZ219" s="119"/>
      <c r="CA219" s="119"/>
      <c r="CB219" s="119"/>
    </row>
    <row r="220" spans="2:80" x14ac:dyDescent="0.35">
      <c r="D220" s="187"/>
      <c r="E220" s="187"/>
      <c r="F220" s="187"/>
      <c r="G220" s="187"/>
      <c r="H220" s="187"/>
      <c r="I220" s="187"/>
      <c r="J220" s="187"/>
      <c r="K220" s="187"/>
      <c r="L220" s="187"/>
      <c r="M220" s="85"/>
      <c r="N220" s="73"/>
      <c r="O220" s="118"/>
      <c r="P220" s="118"/>
      <c r="Q220" s="118"/>
      <c r="R220" s="118"/>
      <c r="S220" s="118"/>
      <c r="T220" s="118"/>
      <c r="U220" s="118"/>
      <c r="V220" s="118"/>
      <c r="W220" s="118"/>
      <c r="X220" s="75"/>
      <c r="Y220" s="73"/>
      <c r="Z220" s="139"/>
      <c r="AA220" s="122"/>
      <c r="AB220" s="122"/>
      <c r="AC220" s="122"/>
      <c r="AD220" s="122"/>
      <c r="AE220" s="122"/>
      <c r="AF220" s="122"/>
      <c r="AG220" s="295" t="str">
        <f>IFERROR(IF(METODAADMIN=PAVŠAL,IF(AG219&gt;(ROUNDUP(AB219*AG211,2)),PREKORAČITEV,""),""),"")</f>
        <v/>
      </c>
      <c r="AH220" s="122"/>
      <c r="AI220" s="122"/>
      <c r="AJ220" s="122"/>
      <c r="AK220" s="122"/>
      <c r="AL220" s="122"/>
      <c r="AM220" s="122"/>
      <c r="AN220" s="122"/>
      <c r="AO220" s="122"/>
      <c r="AP220" s="123"/>
      <c r="AQ220" s="124"/>
      <c r="AR220" s="126"/>
      <c r="AS220" s="126"/>
      <c r="AT220" s="126"/>
      <c r="AU220" s="126"/>
      <c r="AV220" s="126"/>
      <c r="AW220" s="126"/>
      <c r="AX220" s="126"/>
      <c r="AY220" s="126"/>
      <c r="AZ220" s="126"/>
      <c r="BA220" s="126"/>
      <c r="BB220" s="127"/>
      <c r="BC220" s="135"/>
      <c r="BD220" s="130"/>
      <c r="BE220" s="130"/>
      <c r="BF220" s="130"/>
      <c r="BG220" s="130"/>
      <c r="BH220" s="130"/>
      <c r="BI220" s="130"/>
      <c r="BJ220" s="130"/>
      <c r="BK220" s="130"/>
      <c r="BL220" s="130"/>
      <c r="BM220" s="130"/>
      <c r="BN220" s="130"/>
      <c r="BO220" s="137"/>
      <c r="BP220" s="133"/>
      <c r="BQ220" s="534" t="str">
        <f>IF(BQ219&lt;0,"PREKORAČITEV POSTAVKE!!!","")</f>
        <v/>
      </c>
      <c r="BR220" s="534" t="str">
        <f t="shared" ref="BR220" si="406">IF(BR219&lt;0,"PREKORAČITEV POSTAVKE!!!","")</f>
        <v/>
      </c>
      <c r="BS220" s="534" t="str">
        <f t="shared" ref="BS220" si="407">IF(BS219&lt;0,"PREKORAČITEV POSTAVKE!!!","")</f>
        <v/>
      </c>
      <c r="BT220" s="534" t="str">
        <f t="shared" ref="BT220" si="408">IF(BT219&lt;0,"PREKORAČITEV POSTAVKE!!!","")</f>
        <v/>
      </c>
      <c r="BU220" s="534" t="str">
        <f t="shared" ref="BU220" si="409">IF(BU219&lt;0,"PREKORAČITEV POSTAVKE!!!","")</f>
        <v/>
      </c>
      <c r="BV220" s="534" t="str">
        <f t="shared" ref="BV220" si="410">IF(BV219&lt;0,"PREKORAČITEV POSTAVKE!!!","")</f>
        <v/>
      </c>
      <c r="BW220" s="534" t="str">
        <f t="shared" ref="BW220" si="411">IF(BW219&lt;0,"PREKORAČITEV POSTAVKE!!!","")</f>
        <v/>
      </c>
      <c r="BX220" s="534" t="str">
        <f>IF(BX219&lt;0,"PREKORAČITEV!!!","")</f>
        <v/>
      </c>
      <c r="BY220" s="134"/>
      <c r="BZ220" s="119"/>
      <c r="CA220" s="119"/>
      <c r="CB220" s="119"/>
    </row>
    <row r="221" spans="2:80" ht="26.25" thickBot="1" x14ac:dyDescent="0.4">
      <c r="D221" s="187"/>
      <c r="E221" s="187"/>
      <c r="F221" s="187"/>
      <c r="G221" s="187"/>
      <c r="H221" s="187"/>
      <c r="I221" s="187"/>
      <c r="J221" s="187"/>
      <c r="K221" s="187"/>
      <c r="L221" s="187"/>
      <c r="M221" s="85"/>
      <c r="N221" s="73"/>
      <c r="O221" s="118"/>
      <c r="P221" s="118"/>
      <c r="Q221" s="118"/>
      <c r="R221" s="118"/>
      <c r="S221" s="118"/>
      <c r="T221" s="118"/>
      <c r="U221" s="118"/>
      <c r="V221" s="118"/>
      <c r="W221" s="118"/>
      <c r="X221" s="75"/>
      <c r="Y221" s="73"/>
      <c r="Z221" s="139"/>
      <c r="AA221" s="334" t="s">
        <v>162</v>
      </c>
      <c r="AB221" s="335">
        <f>SUM(AB219:AG219)</f>
        <v>0</v>
      </c>
      <c r="AC221" s="122"/>
      <c r="AD221" s="122"/>
      <c r="AE221" s="122"/>
      <c r="AF221" s="317" t="str">
        <f>IF(AG220=$AH$7,$AH$8,"")</f>
        <v/>
      </c>
      <c r="AG221" s="216" t="str">
        <f>IF(AG220=$AH$7,AB219*AG211,"")</f>
        <v/>
      </c>
      <c r="AH221" s="122"/>
      <c r="AI221" s="122"/>
      <c r="AJ221" s="122"/>
      <c r="AK221" s="122"/>
      <c r="AL221" s="122"/>
      <c r="AM221" s="122"/>
      <c r="AN221" s="122"/>
      <c r="AO221" s="122"/>
      <c r="AP221" s="123"/>
      <c r="AQ221" s="124"/>
      <c r="AR221" s="126"/>
      <c r="AS221" s="126"/>
      <c r="AT221" s="126"/>
      <c r="AU221" s="126"/>
      <c r="AV221" s="126"/>
      <c r="AW221" s="126"/>
      <c r="AX221" s="126"/>
      <c r="AY221" s="126"/>
      <c r="AZ221" s="126"/>
      <c r="BA221" s="126"/>
      <c r="BB221" s="127"/>
      <c r="BC221" s="135"/>
      <c r="BD221" s="130"/>
      <c r="BE221" s="130"/>
      <c r="BF221" s="130"/>
      <c r="BG221" s="130"/>
      <c r="BH221" s="130"/>
      <c r="BI221" s="130"/>
      <c r="BJ221" s="130"/>
      <c r="BK221" s="130"/>
      <c r="BL221" s="130"/>
      <c r="BM221" s="130"/>
      <c r="BN221" s="130"/>
      <c r="BO221" s="137"/>
      <c r="BP221" s="133"/>
      <c r="BQ221" s="133"/>
      <c r="BR221" s="133"/>
      <c r="BS221" s="133"/>
      <c r="BT221" s="133"/>
      <c r="BU221" s="133"/>
      <c r="BV221" s="133"/>
      <c r="BW221" s="133"/>
      <c r="BX221" s="133"/>
      <c r="BY221" s="134"/>
      <c r="BZ221" s="119"/>
      <c r="CA221" s="119"/>
      <c r="CB221" s="119"/>
    </row>
    <row r="222" spans="2:80" ht="26.25" thickTop="1" x14ac:dyDescent="0.35">
      <c r="D222" s="187"/>
      <c r="E222" s="187" t="str">
        <f>+B224</f>
        <v>PARTNER 14</v>
      </c>
      <c r="F222" s="187"/>
      <c r="G222" s="187"/>
      <c r="H222" s="187"/>
      <c r="I222" s="187"/>
      <c r="J222" s="187"/>
      <c r="K222" s="187"/>
      <c r="L222" s="187"/>
      <c r="M222" s="85"/>
      <c r="N222" s="73"/>
      <c r="O222" s="311" t="s">
        <v>229</v>
      </c>
      <c r="P222" s="311">
        <f>$AB$17</f>
        <v>0</v>
      </c>
      <c r="Q222" s="118"/>
      <c r="R222" s="118"/>
      <c r="S222" s="118"/>
      <c r="T222" s="118"/>
      <c r="U222" s="118"/>
      <c r="V222" s="118"/>
      <c r="W222" s="118"/>
      <c r="X222" s="75"/>
      <c r="Y222" s="73"/>
      <c r="Z222" s="139"/>
      <c r="AA222" s="122"/>
      <c r="AB222" s="309" t="str">
        <f>+B224</f>
        <v>PARTNER 14</v>
      </c>
      <c r="AC222" s="122"/>
      <c r="AD222" s="122"/>
      <c r="AE222" s="122"/>
      <c r="AF222" s="318" t="str">
        <f>IF(AG220=$AH$7,$AH$9,"")</f>
        <v/>
      </c>
      <c r="AG222" s="216" t="str">
        <f>IFERROR(ROUNDUP(IF(AG220=$AH$7,(AG219-AB219*AG211),""),2),"")</f>
        <v/>
      </c>
      <c r="AH222" s="122"/>
      <c r="AI222" s="122"/>
      <c r="AJ222" s="122"/>
      <c r="AK222" s="122"/>
      <c r="AL222" s="122"/>
      <c r="AM222" s="122"/>
      <c r="AN222" s="122"/>
      <c r="AO222" s="122"/>
      <c r="AP222" s="123"/>
      <c r="AQ222" s="124"/>
      <c r="AR222" s="126"/>
      <c r="AS222" s="308" t="str">
        <f>+B224</f>
        <v>PARTNER 14</v>
      </c>
      <c r="AT222" s="126"/>
      <c r="AU222" s="126"/>
      <c r="AV222" s="126"/>
      <c r="AW222" s="126"/>
      <c r="AX222" s="126"/>
      <c r="AY222" s="126"/>
      <c r="AZ222" s="126"/>
      <c r="BA222" s="126"/>
      <c r="BB222" s="127"/>
      <c r="BC222" s="135"/>
      <c r="BD222" s="130"/>
      <c r="BE222" s="307">
        <f>$AB$17</f>
        <v>0</v>
      </c>
      <c r="BF222" s="130"/>
      <c r="BG222" s="130"/>
      <c r="BH222" s="130"/>
      <c r="BI222" s="130"/>
      <c r="BJ222" s="130"/>
      <c r="BK222" s="130"/>
      <c r="BL222" s="130"/>
      <c r="BM222" s="130"/>
      <c r="BN222" s="130"/>
      <c r="BO222" s="137"/>
      <c r="BP222" s="133"/>
      <c r="BQ222" s="547" t="str">
        <f>+B224</f>
        <v>PARTNER 14</v>
      </c>
      <c r="BR222" s="133"/>
      <c r="BS222" s="133"/>
      <c r="BT222" s="133"/>
      <c r="BU222" s="133"/>
      <c r="BV222" s="133"/>
      <c r="BW222" s="133"/>
      <c r="BX222" s="133"/>
      <c r="BY222" s="134"/>
      <c r="BZ222" s="119"/>
      <c r="CA222" s="119"/>
      <c r="CB222" s="119"/>
    </row>
    <row r="223" spans="2:80" ht="26.25" thickBot="1" x14ac:dyDescent="0.4">
      <c r="D223" s="187"/>
      <c r="E223" s="187"/>
      <c r="F223" s="187"/>
      <c r="G223" s="187"/>
      <c r="H223" s="187"/>
      <c r="I223" s="187"/>
      <c r="J223" s="313" t="str">
        <f>IF($J$50=$AH$3,'2. IZJAVA'!W58,"")</f>
        <v/>
      </c>
      <c r="K223" s="187"/>
      <c r="L223" s="187"/>
      <c r="M223" s="85"/>
      <c r="N223" s="73"/>
      <c r="O223" s="118"/>
      <c r="P223" s="118"/>
      <c r="Q223" s="118"/>
      <c r="R223" s="118"/>
      <c r="S223" s="118"/>
      <c r="T223" s="118"/>
      <c r="U223" s="118"/>
      <c r="V223" s="118"/>
      <c r="W223" s="118"/>
      <c r="X223" s="75"/>
      <c r="Y223" s="73"/>
      <c r="Z223" s="139"/>
      <c r="AA223" s="122"/>
      <c r="AB223" s="122"/>
      <c r="AC223" s="122"/>
      <c r="AD223" s="122"/>
      <c r="AE223" s="122"/>
      <c r="AF223" s="122"/>
      <c r="AG223" s="325" t="str">
        <f>IFERROR(J223,"")</f>
        <v/>
      </c>
      <c r="AH223" s="122"/>
      <c r="AI223" s="122"/>
      <c r="AJ223" s="122"/>
      <c r="AK223" s="122"/>
      <c r="AL223" s="122"/>
      <c r="AM223" s="122"/>
      <c r="AN223" s="122"/>
      <c r="AO223" s="122"/>
      <c r="AP223" s="123"/>
      <c r="AQ223" s="124"/>
      <c r="AR223" s="126"/>
      <c r="AS223" s="126"/>
      <c r="AT223" s="126"/>
      <c r="AU223" s="126"/>
      <c r="AV223" s="126"/>
      <c r="AW223" s="126"/>
      <c r="AX223" s="126"/>
      <c r="AY223" s="126"/>
      <c r="AZ223" s="126"/>
      <c r="BA223" s="126"/>
      <c r="BB223" s="127"/>
      <c r="BC223" s="135"/>
      <c r="BD223" s="130"/>
      <c r="BE223" s="130"/>
      <c r="BF223" s="130"/>
      <c r="BG223" s="130"/>
      <c r="BH223" s="130"/>
      <c r="BI223" s="130"/>
      <c r="BJ223" s="130"/>
      <c r="BK223" s="130"/>
      <c r="BL223" s="130"/>
      <c r="BM223" s="130"/>
      <c r="BN223" s="130"/>
      <c r="BO223" s="137"/>
      <c r="BP223" s="133"/>
      <c r="BQ223" s="133"/>
      <c r="BR223" s="133"/>
      <c r="BS223" s="133"/>
      <c r="BT223" s="133"/>
      <c r="BU223" s="133"/>
      <c r="BV223" s="133"/>
      <c r="BW223" s="133"/>
      <c r="BX223" s="133"/>
      <c r="BY223" s="134"/>
      <c r="BZ223" s="119"/>
      <c r="CA223" s="119"/>
      <c r="CB223" s="119"/>
    </row>
    <row r="224" spans="2:80" ht="45" x14ac:dyDescent="0.2">
      <c r="B224" s="1103" t="str">
        <f>IF(COUNTIF('2. IZJAVA'!E58,"?*"),'2. IZJAVA'!E58,"PARTNER 14")</f>
        <v>PARTNER 14</v>
      </c>
      <c r="D224" s="55" t="s">
        <v>31</v>
      </c>
      <c r="E224" s="570" t="str">
        <f>$AE$3</f>
        <v>Stroški osebja</v>
      </c>
      <c r="F224" s="570" t="str">
        <f>$AE$4</f>
        <v>Stroški zunanjih izvajalcev</v>
      </c>
      <c r="G224" s="570" t="str">
        <f>$AE$5</f>
        <v>Oprema</v>
      </c>
      <c r="H224" s="570" t="str">
        <f>$AE$6</f>
        <v>Gradnja in nakup nepr.</v>
      </c>
      <c r="I224" s="570" t="str">
        <f>$AE$7</f>
        <v>Nepos. admin. str.</v>
      </c>
      <c r="J224" s="570" t="s">
        <v>389</v>
      </c>
      <c r="K224" s="570" t="str">
        <f>$AE$9</f>
        <v/>
      </c>
      <c r="L224" s="570" t="s">
        <v>113</v>
      </c>
      <c r="M224" s="85"/>
      <c r="N224" s="73"/>
      <c r="O224" s="55" t="s">
        <v>31</v>
      </c>
      <c r="P224" s="570" t="str">
        <f>$AE$3</f>
        <v>Stroški osebja</v>
      </c>
      <c r="Q224" s="570" t="str">
        <f>$AE$4</f>
        <v>Stroški zunanjih izvajalcev</v>
      </c>
      <c r="R224" s="570" t="str">
        <f>$AE$5</f>
        <v>Oprema</v>
      </c>
      <c r="S224" s="570" t="str">
        <f>$AE$6</f>
        <v>Gradnja in nakup nepr.</v>
      </c>
      <c r="T224" s="570" t="str">
        <f>$AE$7</f>
        <v>Nepos. admin. str.</v>
      </c>
      <c r="U224" s="570" t="s">
        <v>389</v>
      </c>
      <c r="V224" s="570" t="str">
        <f>$AE$9</f>
        <v/>
      </c>
      <c r="W224" s="570" t="s">
        <v>113</v>
      </c>
      <c r="X224" s="75"/>
      <c r="Y224" s="73"/>
      <c r="Z224" s="139"/>
      <c r="AA224" s="151" t="s">
        <v>31</v>
      </c>
      <c r="AB224" s="152" t="str">
        <f>$AE$3</f>
        <v>Stroški osebja</v>
      </c>
      <c r="AC224" s="152" t="str">
        <f>$AE$4</f>
        <v>Stroški zunanjih izvajalcev</v>
      </c>
      <c r="AD224" s="152" t="str">
        <f>$AE$5</f>
        <v>Oprema</v>
      </c>
      <c r="AE224" s="152" t="str">
        <f>$AE$6</f>
        <v>Gradnja in nakup nepr.</v>
      </c>
      <c r="AF224" s="152" t="str">
        <f>$AE$7</f>
        <v>Nepos. admin. str.</v>
      </c>
      <c r="AG224" s="152" t="s">
        <v>389</v>
      </c>
      <c r="AH224" s="152" t="str">
        <f>$AE$9</f>
        <v/>
      </c>
      <c r="AI224" s="152" t="s">
        <v>172</v>
      </c>
      <c r="AJ224" s="152" t="s">
        <v>173</v>
      </c>
      <c r="AK224" s="1053" t="s">
        <v>388</v>
      </c>
      <c r="AL224" s="152" t="s">
        <v>157</v>
      </c>
      <c r="AM224" s="57"/>
      <c r="AN224" s="57"/>
      <c r="AO224" s="57"/>
      <c r="AP224" s="123"/>
      <c r="AQ224" s="124"/>
      <c r="AR224" s="55" t="s">
        <v>31</v>
      </c>
      <c r="AS224" s="570" t="str">
        <f>$AE$3</f>
        <v>Stroški osebja</v>
      </c>
      <c r="AT224" s="570" t="str">
        <f>$AE$4</f>
        <v>Stroški zunanjih izvajalcev</v>
      </c>
      <c r="AU224" s="570" t="str">
        <f>$AE$5</f>
        <v>Oprema</v>
      </c>
      <c r="AV224" s="570" t="str">
        <f>$AE$6</f>
        <v>Gradnja in nakup nepr.</v>
      </c>
      <c r="AW224" s="570" t="str">
        <f>$AE$7</f>
        <v>Nepos. admin. str.</v>
      </c>
      <c r="AX224" s="570" t="s">
        <v>389</v>
      </c>
      <c r="AY224" s="570" t="str">
        <f>$AE$9</f>
        <v/>
      </c>
      <c r="AZ224" s="570" t="s">
        <v>113</v>
      </c>
      <c r="BA224" s="1050" t="s">
        <v>388</v>
      </c>
      <c r="BB224" s="156" t="s">
        <v>157</v>
      </c>
      <c r="BC224" s="135"/>
      <c r="BD224" s="55" t="s">
        <v>31</v>
      </c>
      <c r="BE224" s="570" t="str">
        <f>$AE$3</f>
        <v>Stroški osebja</v>
      </c>
      <c r="BF224" s="570" t="str">
        <f>$AE$4</f>
        <v>Stroški zunanjih izvajalcev</v>
      </c>
      <c r="BG224" s="570" t="str">
        <f>$AE$5</f>
        <v>Oprema</v>
      </c>
      <c r="BH224" s="570" t="str">
        <f>$AE$6</f>
        <v>Gradnja in nakup nepr.</v>
      </c>
      <c r="BI224" s="570" t="str">
        <f>$AE$7</f>
        <v>Nepos. admin. str.</v>
      </c>
      <c r="BJ224" s="570" t="s">
        <v>389</v>
      </c>
      <c r="BK224" s="570" t="str">
        <f>$AE$9</f>
        <v/>
      </c>
      <c r="BL224" s="570" t="s">
        <v>172</v>
      </c>
      <c r="BM224" s="570" t="s">
        <v>173</v>
      </c>
      <c r="BN224" s="189"/>
      <c r="BO224" s="137"/>
      <c r="BP224" s="55" t="s">
        <v>31</v>
      </c>
      <c r="BQ224" s="570" t="str">
        <f>$AE$3</f>
        <v>Stroški osebja</v>
      </c>
      <c r="BR224" s="570" t="str">
        <f>$AE$4</f>
        <v>Stroški zunanjih izvajalcev</v>
      </c>
      <c r="BS224" s="570" t="str">
        <f>$AE$5</f>
        <v>Oprema</v>
      </c>
      <c r="BT224" s="570" t="str">
        <f>$AE$6</f>
        <v>Gradnja in nakup nepr.</v>
      </c>
      <c r="BU224" s="570" t="str">
        <f>$AE$7</f>
        <v>Nepos. admin. str.</v>
      </c>
      <c r="BV224" s="570" t="s">
        <v>389</v>
      </c>
      <c r="BW224" s="570" t="str">
        <f>$AE$9</f>
        <v/>
      </c>
      <c r="BX224" s="570" t="s">
        <v>113</v>
      </c>
      <c r="BY224" s="134"/>
      <c r="BZ224" s="119"/>
      <c r="CA224" s="119"/>
      <c r="CB224" s="119"/>
    </row>
    <row r="225" spans="2:80" ht="15" x14ac:dyDescent="0.2">
      <c r="B225" s="1104"/>
      <c r="D225" s="66" t="s">
        <v>98</v>
      </c>
      <c r="E225" s="114">
        <f>'3. FN PO PARTNERJIH '!D302</f>
        <v>0</v>
      </c>
      <c r="F225" s="114">
        <f>'3. FN PO PARTNERJIH '!E302</f>
        <v>0</v>
      </c>
      <c r="G225" s="114">
        <f>'3. FN PO PARTNERJIH '!F302</f>
        <v>0</v>
      </c>
      <c r="H225" s="114">
        <f>'3. FN PO PARTNERJIH '!G302</f>
        <v>0</v>
      </c>
      <c r="I225" s="114">
        <f>'3. FN PO PARTNERJIH '!H302</f>
        <v>0</v>
      </c>
      <c r="J225" s="114">
        <f>'3. FN PO PARTNERJIH '!I302</f>
        <v>0</v>
      </c>
      <c r="K225" s="114">
        <f>'3. FN PO PARTNERJIH '!J302</f>
        <v>0</v>
      </c>
      <c r="L225" s="62">
        <f t="shared" ref="L225:L230" si="412">SUM(E225:K225)</f>
        <v>0</v>
      </c>
      <c r="M225" s="85"/>
      <c r="N225" s="73"/>
      <c r="O225" s="66" t="s">
        <v>98</v>
      </c>
      <c r="P225" s="114">
        <f>'8a. Pretekli potrjeni izdatki'!E212</f>
        <v>0</v>
      </c>
      <c r="Q225" s="114">
        <f>'8a. Pretekli potrjeni izdatki'!F212</f>
        <v>0</v>
      </c>
      <c r="R225" s="114">
        <f>'8a. Pretekli potrjeni izdatki'!G212</f>
        <v>0</v>
      </c>
      <c r="S225" s="114">
        <f>'8a. Pretekli potrjeni izdatki'!H212</f>
        <v>0</v>
      </c>
      <c r="T225" s="114">
        <f>'8a. Pretekli potrjeni izdatki'!I212</f>
        <v>0</v>
      </c>
      <c r="U225" s="114">
        <f>'8a. Pretekli potrjeni izdatki'!J212</f>
        <v>0</v>
      </c>
      <c r="V225" s="114">
        <f>'8a. Pretekli potrjeni izdatki'!K212</f>
        <v>0</v>
      </c>
      <c r="W225" s="62">
        <f t="shared" ref="W225:W230" si="413">SUM(P225:V225)</f>
        <v>0</v>
      </c>
      <c r="X225" s="75"/>
      <c r="Y225" s="73"/>
      <c r="Z225" s="139" t="str">
        <f>IF(COUNTIF('2. IZJAVA'!$P$57,"?*"),'2. IZJAVA'!$P$57,"")</f>
        <v/>
      </c>
      <c r="AA225" s="169" t="s">
        <v>98</v>
      </c>
      <c r="AB225" s="170">
        <f>SUMIFS('6. Seznam dokazil'!P:P,'6. Seznam dokazil'!C:C,AB222,'6. Seznam dokazil'!D:D,$AB$55,'6. Seznam dokazil'!E:E,AA225)</f>
        <v>0</v>
      </c>
      <c r="AC225" s="170">
        <f>SUMIFS('6. Seznam dokazil'!P:P,'6. Seznam dokazil'!C:C,'6a. Seznam dokazil '!AB222,'6. Seznam dokazil'!D:D,'6a. Seznam dokazil '!$AC$55,'6. Seznam dokazil'!E:E,'6a. Seznam dokazil '!AA225)</f>
        <v>0</v>
      </c>
      <c r="AD225" s="170">
        <f>SUMIFS('6. Seznam dokazil'!P:P,'6. Seznam dokazil'!C:C,'6a. Seznam dokazil '!AB222,'6. Seznam dokazil'!D:D,'6a. Seznam dokazil '!$AD$55,'6. Seznam dokazil'!E:E,'6a. Seznam dokazil '!AA225)</f>
        <v>0</v>
      </c>
      <c r="AE225" s="170">
        <f>SUMIFS('6. Seznam dokazil'!P:P,'6. Seznam dokazil'!C:C,'6a. Seznam dokazil '!AB222,'6. Seznam dokazil'!D:D,'6a. Seznam dokazil '!$AE$55,'6. Seznam dokazil'!E:E,'6a. Seznam dokazil '!AA225)</f>
        <v>0</v>
      </c>
      <c r="AF225" s="170">
        <f>SUMIFS('6. Seznam dokazil'!P:P,'6. Seznam dokazil'!C:C,'6a. Seznam dokazil '!AB222,'6. Seznam dokazil'!D:D,'6a. Seznam dokazil '!$AF$55,'6. Seznam dokazil'!E:E,'6a. Seznam dokazil '!AA225)</f>
        <v>0</v>
      </c>
      <c r="AG225" s="170">
        <f>IF($J$50=$AH$3,AL225,SUMIFS('6. Seznam dokazil'!P:P,'6. Seznam dokazil'!C:C,'6a. Seznam dokazil '!AB222,'6. Seznam dokazil'!D:D,'6a. Seznam dokazil '!$AG$55,'6. Seznam dokazil'!E:E,'6a. Seznam dokazil '!AA225))</f>
        <v>0</v>
      </c>
      <c r="AH225" s="170">
        <f>SUMIFS('6. Seznam dokazil'!P:P,'6. Seznam dokazil'!C:C,'6a. Seznam dokazil '!AB222,'6. Seznam dokazil'!D:D,'6a. Seznam dokazil '!$AH$55,'6. Seznam dokazil'!E:E,'6a. Seznam dokazil '!AA225)</f>
        <v>0</v>
      </c>
      <c r="AI225" s="171">
        <f t="shared" ref="AI225:AI230" si="414">+AB225+AC225+AD225+AE225+AF225+AG225+AH225</f>
        <v>0</v>
      </c>
      <c r="AJ225" s="171">
        <f t="shared" ref="AJ225:AJ230" si="415">+AG225+AF225+AE225+AD225+AC225+AB225</f>
        <v>0</v>
      </c>
      <c r="AK225" s="1054"/>
      <c r="AL225" s="170">
        <f>IFERROR((J225/J231)*AK231,0)</f>
        <v>0</v>
      </c>
      <c r="AM225" s="65"/>
      <c r="AN225" s="65"/>
      <c r="AO225" s="65"/>
      <c r="AP225" s="123"/>
      <c r="AQ225" s="124"/>
      <c r="AR225" s="66" t="s">
        <v>98</v>
      </c>
      <c r="AS225" s="114">
        <f>SUMIFS('6. Seznam dokazil'!O:O,'6. Seznam dokazil'!C:C,$AS$222,'6. Seznam dokazil'!D:D,$AS$55,'6. Seznam dokazil'!E:E,AR225)</f>
        <v>0</v>
      </c>
      <c r="AT225" s="114">
        <f>SUMIFS('6. Seznam dokazil'!O:O,'6. Seznam dokazil'!C:C,$AS$222,'6. Seznam dokazil'!D:D,$AT$55,'6. Seznam dokazil'!E:E,AR225)</f>
        <v>0</v>
      </c>
      <c r="AU225" s="114">
        <f>SUMIFS('6. Seznam dokazil'!O:O,'6. Seznam dokazil'!C:C,$AS$222,'6. Seznam dokazil'!D:D,$AU$55,'6. Seznam dokazil'!E:E,AR225)</f>
        <v>0</v>
      </c>
      <c r="AV225" s="114">
        <f>SUMIFS('6. Seznam dokazil'!O:O,'6. Seznam dokazil'!C:C,$AS$222,'6. Seznam dokazil'!D:D,$AV$55,'6. Seznam dokazil'!E:E,AR225)</f>
        <v>0</v>
      </c>
      <c r="AW225" s="114">
        <f>SUMIFS('6. Seznam dokazil'!O:O,'6. Seznam dokazil'!C:C,$AS$222,'6. Seznam dokazil'!D:D,$AW$55,'6. Seznam dokazil'!E:E,AR225)</f>
        <v>0</v>
      </c>
      <c r="AX225" s="114">
        <f>IF($J$50=$AH$3,BB225,SUMIFS('6. Seznam dokazil'!O:O,'6. Seznam dokazil'!C:C,$AS$222,'6. Seznam dokazil'!D:D,$AX$55,'6. Seznam dokazil'!E:E,AR225))</f>
        <v>0</v>
      </c>
      <c r="AY225" s="114">
        <f>SUMIFS('6. Seznam dokazil'!O:O,'6. Seznam dokazil'!C:C,$AS$222,'6. Seznam dokazil'!D:D,$AY$55,'6. Seznam dokazil'!E:E,AR225)</f>
        <v>0</v>
      </c>
      <c r="AZ225" s="62">
        <f t="shared" ref="AZ225:AZ230" si="416">SUM(AS225:AY225)</f>
        <v>0</v>
      </c>
      <c r="BA225" s="1051"/>
      <c r="BB225" s="173">
        <f>IFERROR((J225/J231)*BA231,0)</f>
        <v>0</v>
      </c>
      <c r="BC225" s="135"/>
      <c r="BD225" s="66" t="s">
        <v>98</v>
      </c>
      <c r="BE225" s="114">
        <f t="shared" ref="BE225:BK230" si="417">P225+AB225</f>
        <v>0</v>
      </c>
      <c r="BF225" s="114">
        <f t="shared" si="417"/>
        <v>0</v>
      </c>
      <c r="BG225" s="114">
        <f t="shared" si="417"/>
        <v>0</v>
      </c>
      <c r="BH225" s="114">
        <f t="shared" si="417"/>
        <v>0</v>
      </c>
      <c r="BI225" s="114">
        <f t="shared" si="417"/>
        <v>0</v>
      </c>
      <c r="BJ225" s="114">
        <f t="shared" si="417"/>
        <v>0</v>
      </c>
      <c r="BK225" s="114">
        <f t="shared" si="417"/>
        <v>0</v>
      </c>
      <c r="BL225" s="62">
        <f t="shared" ref="BL225:BL230" si="418">+BE225+BF225+BG225+BH225+BI225+BJ225+BK225</f>
        <v>0</v>
      </c>
      <c r="BM225" s="62">
        <f t="shared" ref="BM225:BM230" si="419">+BJ225+BI225+BH225+BG225+BF225+BE225</f>
        <v>0</v>
      </c>
      <c r="BN225" s="80"/>
      <c r="BO225" s="137"/>
      <c r="BP225" s="66" t="s">
        <v>98</v>
      </c>
      <c r="BQ225" s="114">
        <f t="shared" ref="BQ225:BW230" si="420">E225-BE225</f>
        <v>0</v>
      </c>
      <c r="BR225" s="114">
        <f t="shared" si="420"/>
        <v>0</v>
      </c>
      <c r="BS225" s="114">
        <f t="shared" si="420"/>
        <v>0</v>
      </c>
      <c r="BT225" s="114">
        <f t="shared" si="420"/>
        <v>0</v>
      </c>
      <c r="BU225" s="114">
        <f t="shared" si="420"/>
        <v>0</v>
      </c>
      <c r="BV225" s="114">
        <f t="shared" si="420"/>
        <v>0</v>
      </c>
      <c r="BW225" s="114">
        <f t="shared" si="420"/>
        <v>0</v>
      </c>
      <c r="BX225" s="62">
        <f t="shared" ref="BX225:BX230" si="421">SUM(BQ225:BW225)</f>
        <v>0</v>
      </c>
      <c r="BY225" s="134"/>
      <c r="BZ225" s="119"/>
      <c r="CA225" s="119"/>
      <c r="CB225" s="119"/>
    </row>
    <row r="226" spans="2:80" ht="15" x14ac:dyDescent="0.2">
      <c r="B226" s="1104"/>
      <c r="D226" s="66" t="s">
        <v>99</v>
      </c>
      <c r="E226" s="114">
        <f>'3. FN PO PARTNERJIH '!D303</f>
        <v>0</v>
      </c>
      <c r="F226" s="114">
        <f>'3. FN PO PARTNERJIH '!E303</f>
        <v>0</v>
      </c>
      <c r="G226" s="114">
        <f>'3. FN PO PARTNERJIH '!F303</f>
        <v>0</v>
      </c>
      <c r="H226" s="114">
        <f>'3. FN PO PARTNERJIH '!G303</f>
        <v>0</v>
      </c>
      <c r="I226" s="114">
        <f>'3. FN PO PARTNERJIH '!H303</f>
        <v>0</v>
      </c>
      <c r="J226" s="114">
        <f>'3. FN PO PARTNERJIH '!I303</f>
        <v>0</v>
      </c>
      <c r="K226" s="114">
        <f>'3. FN PO PARTNERJIH '!J303</f>
        <v>0</v>
      </c>
      <c r="L226" s="62">
        <f t="shared" si="412"/>
        <v>0</v>
      </c>
      <c r="M226" s="85"/>
      <c r="N226" s="73"/>
      <c r="O226" s="66" t="s">
        <v>99</v>
      </c>
      <c r="P226" s="114">
        <f>'8a. Pretekli potrjeni izdatki'!E213</f>
        <v>0</v>
      </c>
      <c r="Q226" s="114">
        <f>'8a. Pretekli potrjeni izdatki'!F213</f>
        <v>0</v>
      </c>
      <c r="R226" s="114">
        <f>'8a. Pretekli potrjeni izdatki'!G213</f>
        <v>0</v>
      </c>
      <c r="S226" s="114">
        <f>'8a. Pretekli potrjeni izdatki'!H213</f>
        <v>0</v>
      </c>
      <c r="T226" s="114">
        <f>'8a. Pretekli potrjeni izdatki'!I213</f>
        <v>0</v>
      </c>
      <c r="U226" s="114">
        <f>'8a. Pretekli potrjeni izdatki'!J213</f>
        <v>0</v>
      </c>
      <c r="V226" s="114">
        <f>'8a. Pretekli potrjeni izdatki'!K213</f>
        <v>0</v>
      </c>
      <c r="W226" s="62">
        <f t="shared" si="413"/>
        <v>0</v>
      </c>
      <c r="X226" s="75"/>
      <c r="Y226" s="73"/>
      <c r="Z226" s="139" t="str">
        <f>IF(COUNTIF('2. IZJAVA'!$P$57,"?*"),'2. IZJAVA'!$P$57,"")</f>
        <v/>
      </c>
      <c r="AA226" s="169" t="s">
        <v>99</v>
      </c>
      <c r="AB226" s="170">
        <f>SUMIFS('6. Seznam dokazil'!P:P,'6. Seznam dokazil'!C:C,AB222,'6. Seznam dokazil'!D:D,$AB$55,'6. Seznam dokazil'!E:E,AA226)</f>
        <v>0</v>
      </c>
      <c r="AC226" s="170">
        <f>SUMIFS('6. Seznam dokazil'!P:P,'6. Seznam dokazil'!C:C,'6a. Seznam dokazil '!AB222,'6. Seznam dokazil'!D:D,'6a. Seznam dokazil '!$AC$55,'6. Seznam dokazil'!E:E,'6a. Seznam dokazil '!AA226)</f>
        <v>0</v>
      </c>
      <c r="AD226" s="170">
        <f>SUMIFS('6. Seznam dokazil'!P:P,'6. Seznam dokazil'!C:C,'6a. Seznam dokazil '!AB222,'6. Seznam dokazil'!D:D,'6a. Seznam dokazil '!$AD$55,'6. Seznam dokazil'!E:E,'6a. Seznam dokazil '!AA226)</f>
        <v>0</v>
      </c>
      <c r="AE226" s="170">
        <f>SUMIFS('6. Seznam dokazil'!P:P,'6. Seznam dokazil'!C:C,'6a. Seznam dokazil '!AB222,'6. Seznam dokazil'!D:D,'6a. Seznam dokazil '!$AE$55,'6. Seznam dokazil'!E:E,'6a. Seznam dokazil '!AA226)</f>
        <v>0</v>
      </c>
      <c r="AF226" s="170">
        <f>SUMIFS('6. Seznam dokazil'!P:P,'6. Seznam dokazil'!C:C,'6a. Seznam dokazil '!AB222,'6. Seznam dokazil'!D:D,'6a. Seznam dokazil '!$AF$55,'6. Seznam dokazil'!E:E,'6a. Seznam dokazil '!AA226)</f>
        <v>0</v>
      </c>
      <c r="AG226" s="170">
        <f>IF($J$50=$AH$3,AL226,SUMIFS('6. Seznam dokazil'!P:P,'6. Seznam dokazil'!C:C,'6a. Seznam dokazil '!AB222,'6. Seznam dokazil'!D:D,'6a. Seznam dokazil '!$AG$55,'6. Seznam dokazil'!E:E,'6a. Seznam dokazil '!AA226))</f>
        <v>0</v>
      </c>
      <c r="AH226" s="170">
        <f>SUMIFS('6. Seznam dokazil'!P:P,'6. Seznam dokazil'!C:C,'6a. Seznam dokazil '!AB222,'6. Seznam dokazil'!D:D,'6a. Seznam dokazil '!$AH$55,'6. Seznam dokazil'!E:E,'6a. Seznam dokazil '!AA226)</f>
        <v>0</v>
      </c>
      <c r="AI226" s="171">
        <f t="shared" si="414"/>
        <v>0</v>
      </c>
      <c r="AJ226" s="171">
        <f t="shared" si="415"/>
        <v>0</v>
      </c>
      <c r="AK226" s="1054"/>
      <c r="AL226" s="170">
        <f>IFERROR((J226/J231)*AK231,0)</f>
        <v>0</v>
      </c>
      <c r="AM226" s="65"/>
      <c r="AN226" s="65"/>
      <c r="AO226" s="65"/>
      <c r="AP226" s="123"/>
      <c r="AQ226" s="124"/>
      <c r="AR226" s="66" t="s">
        <v>99</v>
      </c>
      <c r="AS226" s="114">
        <f>SUMIFS('6. Seznam dokazil'!O:O,'6. Seznam dokazil'!C:C,$AS$222,'6. Seznam dokazil'!D:D,$AS$55,'6. Seznam dokazil'!E:E,AR226)</f>
        <v>0</v>
      </c>
      <c r="AT226" s="114">
        <f>SUMIFS('6. Seznam dokazil'!O:O,'6. Seznam dokazil'!C:C,$AS$222,'6. Seznam dokazil'!D:D,$AT$55,'6. Seznam dokazil'!E:E,AR226)</f>
        <v>0</v>
      </c>
      <c r="AU226" s="114">
        <f>SUMIFS('6. Seznam dokazil'!O:O,'6. Seznam dokazil'!C:C,$AS$222,'6. Seznam dokazil'!D:D,$AU$55,'6. Seznam dokazil'!E:E,AR226)</f>
        <v>0</v>
      </c>
      <c r="AV226" s="114">
        <f>SUMIFS('6. Seznam dokazil'!O:O,'6. Seznam dokazil'!C:C,$AS$222,'6. Seznam dokazil'!D:D,$AV$55,'6. Seznam dokazil'!E:E,AR226)</f>
        <v>0</v>
      </c>
      <c r="AW226" s="114">
        <f>SUMIFS('6. Seznam dokazil'!O:O,'6. Seznam dokazil'!C:C,$AS$222,'6. Seznam dokazil'!D:D,$AW$55,'6. Seznam dokazil'!E:E,AR226)</f>
        <v>0</v>
      </c>
      <c r="AX226" s="114">
        <f>IF($J$50=$AH$3,BB226,SUMIFS('6. Seznam dokazil'!O:O,'6. Seznam dokazil'!C:C,$AS$222,'6. Seznam dokazil'!D:D,$AX$55,'6. Seznam dokazil'!E:E,AR226))</f>
        <v>0</v>
      </c>
      <c r="AY226" s="114">
        <f>SUMIFS('6. Seznam dokazil'!O:O,'6. Seznam dokazil'!C:C,$AS$222,'6. Seznam dokazil'!D:D,$AY$55,'6. Seznam dokazil'!E:E,AR226)</f>
        <v>0</v>
      </c>
      <c r="AZ226" s="62">
        <f t="shared" si="416"/>
        <v>0</v>
      </c>
      <c r="BA226" s="1051"/>
      <c r="BB226" s="173">
        <f>IFERROR((J226/J231)*BA231,0)</f>
        <v>0</v>
      </c>
      <c r="BC226" s="135"/>
      <c r="BD226" s="66" t="s">
        <v>99</v>
      </c>
      <c r="BE226" s="114">
        <f t="shared" si="417"/>
        <v>0</v>
      </c>
      <c r="BF226" s="114">
        <f t="shared" si="417"/>
        <v>0</v>
      </c>
      <c r="BG226" s="114">
        <f t="shared" si="417"/>
        <v>0</v>
      </c>
      <c r="BH226" s="114">
        <f t="shared" si="417"/>
        <v>0</v>
      </c>
      <c r="BI226" s="114">
        <f t="shared" si="417"/>
        <v>0</v>
      </c>
      <c r="BJ226" s="114">
        <f t="shared" si="417"/>
        <v>0</v>
      </c>
      <c r="BK226" s="114">
        <f t="shared" si="417"/>
        <v>0</v>
      </c>
      <c r="BL226" s="62">
        <f t="shared" si="418"/>
        <v>0</v>
      </c>
      <c r="BM226" s="62">
        <f t="shared" si="419"/>
        <v>0</v>
      </c>
      <c r="BN226" s="80"/>
      <c r="BO226" s="137"/>
      <c r="BP226" s="66" t="s">
        <v>99</v>
      </c>
      <c r="BQ226" s="114">
        <f t="shared" si="420"/>
        <v>0</v>
      </c>
      <c r="BR226" s="114">
        <f t="shared" si="420"/>
        <v>0</v>
      </c>
      <c r="BS226" s="114">
        <f t="shared" si="420"/>
        <v>0</v>
      </c>
      <c r="BT226" s="114">
        <f t="shared" si="420"/>
        <v>0</v>
      </c>
      <c r="BU226" s="114">
        <f t="shared" si="420"/>
        <v>0</v>
      </c>
      <c r="BV226" s="114">
        <f t="shared" si="420"/>
        <v>0</v>
      </c>
      <c r="BW226" s="114">
        <f t="shared" si="420"/>
        <v>0</v>
      </c>
      <c r="BX226" s="62">
        <f t="shared" si="421"/>
        <v>0</v>
      </c>
      <c r="BY226" s="134"/>
      <c r="BZ226" s="119"/>
      <c r="CA226" s="119"/>
      <c r="CB226" s="119"/>
    </row>
    <row r="227" spans="2:80" ht="15" x14ac:dyDescent="0.2">
      <c r="B227" s="1104"/>
      <c r="D227" s="66" t="s">
        <v>77</v>
      </c>
      <c r="E227" s="114">
        <f>'3. FN PO PARTNERJIH '!D304</f>
        <v>0</v>
      </c>
      <c r="F227" s="114">
        <f>'3. FN PO PARTNERJIH '!E304</f>
        <v>0</v>
      </c>
      <c r="G227" s="114">
        <f>'3. FN PO PARTNERJIH '!F304</f>
        <v>0</v>
      </c>
      <c r="H227" s="114">
        <f>'3. FN PO PARTNERJIH '!G304</f>
        <v>0</v>
      </c>
      <c r="I227" s="114">
        <f>'3. FN PO PARTNERJIH '!H304</f>
        <v>0</v>
      </c>
      <c r="J227" s="114">
        <f>'3. FN PO PARTNERJIH '!I304</f>
        <v>0</v>
      </c>
      <c r="K227" s="114">
        <f>'3. FN PO PARTNERJIH '!J304</f>
        <v>0</v>
      </c>
      <c r="L227" s="62">
        <f t="shared" si="412"/>
        <v>0</v>
      </c>
      <c r="M227" s="85"/>
      <c r="N227" s="73"/>
      <c r="O227" s="66" t="s">
        <v>77</v>
      </c>
      <c r="P227" s="114">
        <f>'8a. Pretekli potrjeni izdatki'!E214</f>
        <v>0</v>
      </c>
      <c r="Q227" s="114">
        <f>'8a. Pretekli potrjeni izdatki'!F214</f>
        <v>0</v>
      </c>
      <c r="R227" s="114">
        <f>'8a. Pretekli potrjeni izdatki'!G214</f>
        <v>0</v>
      </c>
      <c r="S227" s="114">
        <f>'8a. Pretekli potrjeni izdatki'!H214</f>
        <v>0</v>
      </c>
      <c r="T227" s="114">
        <f>'8a. Pretekli potrjeni izdatki'!I214</f>
        <v>0</v>
      </c>
      <c r="U227" s="114">
        <f>'8a. Pretekli potrjeni izdatki'!J214</f>
        <v>0</v>
      </c>
      <c r="V227" s="114">
        <f>'8a. Pretekli potrjeni izdatki'!K214</f>
        <v>0</v>
      </c>
      <c r="W227" s="62">
        <f t="shared" si="413"/>
        <v>0</v>
      </c>
      <c r="X227" s="118"/>
      <c r="Y227" s="73"/>
      <c r="Z227" s="139" t="str">
        <f>IF(COUNTIF('2. IZJAVA'!$P$57,"?*"),'2. IZJAVA'!$P$57,"")</f>
        <v/>
      </c>
      <c r="AA227" s="169" t="s">
        <v>77</v>
      </c>
      <c r="AB227" s="170">
        <f>SUMIFS('6. Seznam dokazil'!P:P,'6. Seznam dokazil'!C:C,AB222,'6. Seznam dokazil'!D:D,$AB$55,'6. Seznam dokazil'!E:E,AA227)</f>
        <v>0</v>
      </c>
      <c r="AC227" s="170">
        <f>SUMIFS('6. Seznam dokazil'!P:P,'6. Seznam dokazil'!C:C,'6a. Seznam dokazil '!AB222,'6. Seznam dokazil'!D:D,'6a. Seznam dokazil '!$AC$55,'6. Seznam dokazil'!E:E,'6a. Seznam dokazil '!AA227)</f>
        <v>0</v>
      </c>
      <c r="AD227" s="170">
        <f>SUMIFS('6. Seznam dokazil'!P:P,'6. Seznam dokazil'!C:C,'6a. Seznam dokazil '!AB222,'6. Seznam dokazil'!D:D,'6a. Seznam dokazil '!$AD$55,'6. Seznam dokazil'!E:E,'6a. Seznam dokazil '!AA227)</f>
        <v>0</v>
      </c>
      <c r="AE227" s="170">
        <f>SUMIFS('6. Seznam dokazil'!P:P,'6. Seznam dokazil'!C:C,'6a. Seznam dokazil '!AB222,'6. Seznam dokazil'!D:D,'6a. Seznam dokazil '!$AE$55,'6. Seznam dokazil'!E:E,'6a. Seznam dokazil '!AA227)</f>
        <v>0</v>
      </c>
      <c r="AF227" s="170">
        <f>SUMIFS('6. Seznam dokazil'!P:P,'6. Seznam dokazil'!C:C,'6a. Seznam dokazil '!AB222,'6. Seznam dokazil'!D:D,'6a. Seznam dokazil '!$AF$55,'6. Seznam dokazil'!E:E,'6a. Seznam dokazil '!AA227)</f>
        <v>0</v>
      </c>
      <c r="AG227" s="170">
        <f>IF($J$50=$AH$3,AL227,SUMIFS('6. Seznam dokazil'!P:P,'6. Seznam dokazil'!C:C,'6a. Seznam dokazil '!AB222,'6. Seznam dokazil'!D:D,'6a. Seznam dokazil '!$AG$55,'6. Seznam dokazil'!E:E,'6a. Seznam dokazil '!AA227))</f>
        <v>0</v>
      </c>
      <c r="AH227" s="170">
        <f>SUMIFS('6. Seznam dokazil'!P:P,'6. Seznam dokazil'!C:C,'6a. Seznam dokazil '!AB222,'6. Seznam dokazil'!D:D,'6a. Seznam dokazil '!$AH$55,'6. Seznam dokazil'!E:E,'6a. Seznam dokazil '!AA227)</f>
        <v>0</v>
      </c>
      <c r="AI227" s="171">
        <f t="shared" si="414"/>
        <v>0</v>
      </c>
      <c r="AJ227" s="171">
        <f t="shared" si="415"/>
        <v>0</v>
      </c>
      <c r="AK227" s="1054"/>
      <c r="AL227" s="170">
        <f>IFERROR((J227/J231)*AK231,0)</f>
        <v>0</v>
      </c>
      <c r="AM227" s="65"/>
      <c r="AN227" s="65"/>
      <c r="AO227" s="65"/>
      <c r="AP227" s="123"/>
      <c r="AQ227" s="124"/>
      <c r="AR227" s="66" t="s">
        <v>77</v>
      </c>
      <c r="AS227" s="114">
        <f>SUMIFS('6. Seznam dokazil'!O:O,'6. Seznam dokazil'!C:C,$AS$222,'6. Seznam dokazil'!D:D,$AS$55,'6. Seznam dokazil'!E:E,AR227)</f>
        <v>0</v>
      </c>
      <c r="AT227" s="114">
        <f>SUMIFS('6. Seznam dokazil'!O:O,'6. Seznam dokazil'!C:C,$AS$222,'6. Seznam dokazil'!D:D,$AT$55,'6. Seznam dokazil'!E:E,AR227)</f>
        <v>0</v>
      </c>
      <c r="AU227" s="114">
        <f>SUMIFS('6. Seznam dokazil'!O:O,'6. Seznam dokazil'!C:C,$AS$222,'6. Seznam dokazil'!D:D,$AU$55,'6. Seznam dokazil'!E:E,AR227)</f>
        <v>0</v>
      </c>
      <c r="AV227" s="114">
        <f>SUMIFS('6. Seznam dokazil'!O:O,'6. Seznam dokazil'!C:C,$AS$222,'6. Seznam dokazil'!D:D,$AV$55,'6. Seznam dokazil'!E:E,AR227)</f>
        <v>0</v>
      </c>
      <c r="AW227" s="114">
        <f>SUMIFS('6. Seznam dokazil'!O:O,'6. Seznam dokazil'!C:C,$AS$222,'6. Seznam dokazil'!D:D,$AW$55,'6. Seznam dokazil'!E:E,AR227)</f>
        <v>0</v>
      </c>
      <c r="AX227" s="114">
        <f>IF($J$50=$AH$3,BB227,SUMIFS('6. Seznam dokazil'!O:O,'6. Seznam dokazil'!C:C,$AS$222,'6. Seznam dokazil'!D:D,$AX$55,'6. Seznam dokazil'!E:E,AR227))</f>
        <v>0</v>
      </c>
      <c r="AY227" s="114">
        <f>SUMIFS('6. Seznam dokazil'!O:O,'6. Seznam dokazil'!C:C,$AS$222,'6. Seznam dokazil'!D:D,$AY$55,'6. Seznam dokazil'!E:E,AR227)</f>
        <v>0</v>
      </c>
      <c r="AZ227" s="62">
        <f t="shared" si="416"/>
        <v>0</v>
      </c>
      <c r="BA227" s="1051"/>
      <c r="BB227" s="173">
        <f>IFERROR((J227/J231)*BA231,0)</f>
        <v>0</v>
      </c>
      <c r="BC227" s="135"/>
      <c r="BD227" s="66" t="s">
        <v>77</v>
      </c>
      <c r="BE227" s="114">
        <f t="shared" si="417"/>
        <v>0</v>
      </c>
      <c r="BF227" s="114">
        <f t="shared" si="417"/>
        <v>0</v>
      </c>
      <c r="BG227" s="114">
        <f t="shared" si="417"/>
        <v>0</v>
      </c>
      <c r="BH227" s="114">
        <f t="shared" si="417"/>
        <v>0</v>
      </c>
      <c r="BI227" s="114">
        <f t="shared" si="417"/>
        <v>0</v>
      </c>
      <c r="BJ227" s="114">
        <f t="shared" si="417"/>
        <v>0</v>
      </c>
      <c r="BK227" s="114">
        <f t="shared" si="417"/>
        <v>0</v>
      </c>
      <c r="BL227" s="62">
        <f t="shared" si="418"/>
        <v>0</v>
      </c>
      <c r="BM227" s="62">
        <f t="shared" si="419"/>
        <v>0</v>
      </c>
      <c r="BN227" s="80"/>
      <c r="BO227" s="137"/>
      <c r="BP227" s="66" t="s">
        <v>77</v>
      </c>
      <c r="BQ227" s="114">
        <f t="shared" si="420"/>
        <v>0</v>
      </c>
      <c r="BR227" s="114">
        <f t="shared" si="420"/>
        <v>0</v>
      </c>
      <c r="BS227" s="114">
        <f t="shared" si="420"/>
        <v>0</v>
      </c>
      <c r="BT227" s="114">
        <f t="shared" si="420"/>
        <v>0</v>
      </c>
      <c r="BU227" s="114">
        <f t="shared" si="420"/>
        <v>0</v>
      </c>
      <c r="BV227" s="114">
        <f t="shared" si="420"/>
        <v>0</v>
      </c>
      <c r="BW227" s="114">
        <f t="shared" si="420"/>
        <v>0</v>
      </c>
      <c r="BX227" s="62">
        <f t="shared" si="421"/>
        <v>0</v>
      </c>
      <c r="BY227" s="134"/>
      <c r="BZ227" s="119"/>
      <c r="CA227" s="119"/>
      <c r="CB227" s="119"/>
    </row>
    <row r="228" spans="2:80" ht="15" x14ac:dyDescent="0.2">
      <c r="B228" s="1104"/>
      <c r="D228" s="66" t="s">
        <v>78</v>
      </c>
      <c r="E228" s="114">
        <f>'3. FN PO PARTNERJIH '!D305</f>
        <v>0</v>
      </c>
      <c r="F228" s="114">
        <f>'3. FN PO PARTNERJIH '!E305</f>
        <v>0</v>
      </c>
      <c r="G228" s="114">
        <f>'3. FN PO PARTNERJIH '!F305</f>
        <v>0</v>
      </c>
      <c r="H228" s="114">
        <f>'3. FN PO PARTNERJIH '!G305</f>
        <v>0</v>
      </c>
      <c r="I228" s="114">
        <f>'3. FN PO PARTNERJIH '!H305</f>
        <v>0</v>
      </c>
      <c r="J228" s="114">
        <f>'3. FN PO PARTNERJIH '!I305</f>
        <v>0</v>
      </c>
      <c r="K228" s="114">
        <f>'3. FN PO PARTNERJIH '!J305</f>
        <v>0</v>
      </c>
      <c r="L228" s="62">
        <f t="shared" si="412"/>
        <v>0</v>
      </c>
      <c r="M228" s="85"/>
      <c r="N228" s="73"/>
      <c r="O228" s="66" t="s">
        <v>78</v>
      </c>
      <c r="P228" s="114">
        <f>'8a. Pretekli potrjeni izdatki'!E215</f>
        <v>0</v>
      </c>
      <c r="Q228" s="114">
        <f>'8a. Pretekli potrjeni izdatki'!F215</f>
        <v>0</v>
      </c>
      <c r="R228" s="114">
        <f>'8a. Pretekli potrjeni izdatki'!G215</f>
        <v>0</v>
      </c>
      <c r="S228" s="114">
        <f>'8a. Pretekli potrjeni izdatki'!H215</f>
        <v>0</v>
      </c>
      <c r="T228" s="114">
        <f>'8a. Pretekli potrjeni izdatki'!I215</f>
        <v>0</v>
      </c>
      <c r="U228" s="114">
        <f>'8a. Pretekli potrjeni izdatki'!J215</f>
        <v>0</v>
      </c>
      <c r="V228" s="114">
        <f>'8a. Pretekli potrjeni izdatki'!K215</f>
        <v>0</v>
      </c>
      <c r="W228" s="62">
        <f t="shared" si="413"/>
        <v>0</v>
      </c>
      <c r="X228" s="118"/>
      <c r="Y228" s="73"/>
      <c r="Z228" s="139" t="str">
        <f>IF(COUNTIF('2. IZJAVA'!$P$57,"?*"),'2. IZJAVA'!$P$57,"")</f>
        <v/>
      </c>
      <c r="AA228" s="169" t="s">
        <v>78</v>
      </c>
      <c r="AB228" s="170">
        <f>SUMIFS('6. Seznam dokazil'!P:P,'6. Seznam dokazil'!C:C,AB222,'6. Seznam dokazil'!D:D,$AB$55,'6. Seznam dokazil'!E:E,AA228)</f>
        <v>0</v>
      </c>
      <c r="AC228" s="170">
        <f>SUMIFS('6. Seznam dokazil'!P:P,'6. Seznam dokazil'!C:C,'6a. Seznam dokazil '!AB222,'6. Seznam dokazil'!D:D,'6a. Seznam dokazil '!$AC$55,'6. Seznam dokazil'!E:E,'6a. Seznam dokazil '!AA228)</f>
        <v>0</v>
      </c>
      <c r="AD228" s="170">
        <f>SUMIFS('6. Seznam dokazil'!P:P,'6. Seznam dokazil'!C:C,'6a. Seznam dokazil '!AB222,'6. Seznam dokazil'!D:D,'6a. Seznam dokazil '!$AD$55,'6. Seznam dokazil'!E:E,'6a. Seznam dokazil '!AA228)</f>
        <v>0</v>
      </c>
      <c r="AE228" s="170">
        <f>SUMIFS('6. Seznam dokazil'!P:P,'6. Seznam dokazil'!C:C,'6a. Seznam dokazil '!AB222,'6. Seznam dokazil'!D:D,'6a. Seznam dokazil '!$AE$55,'6. Seznam dokazil'!E:E,'6a. Seznam dokazil '!AA228)</f>
        <v>0</v>
      </c>
      <c r="AF228" s="170">
        <f>SUMIFS('6. Seznam dokazil'!P:P,'6. Seznam dokazil'!C:C,'6a. Seznam dokazil '!AB222,'6. Seznam dokazil'!D:D,'6a. Seznam dokazil '!$AF$55,'6. Seznam dokazil'!E:E,'6a. Seznam dokazil '!AA228)</f>
        <v>0</v>
      </c>
      <c r="AG228" s="170">
        <f>IF($J$50=$AH$3,AL228,SUMIFS('6. Seznam dokazil'!P:P,'6. Seznam dokazil'!C:C,'6a. Seznam dokazil '!AB222,'6. Seznam dokazil'!D:D,'6a. Seznam dokazil '!$AG$55,'6. Seznam dokazil'!E:E,'6a. Seznam dokazil '!AA228))</f>
        <v>0</v>
      </c>
      <c r="AH228" s="170">
        <f>SUMIFS('6. Seznam dokazil'!P:P,'6. Seznam dokazil'!C:C,'6a. Seznam dokazil '!AB222,'6. Seznam dokazil'!D:D,'6a. Seznam dokazil '!$AH$55,'6. Seznam dokazil'!E:E,'6a. Seznam dokazil '!AA228)</f>
        <v>0</v>
      </c>
      <c r="AI228" s="171">
        <f t="shared" si="414"/>
        <v>0</v>
      </c>
      <c r="AJ228" s="171">
        <f t="shared" si="415"/>
        <v>0</v>
      </c>
      <c r="AK228" s="1054"/>
      <c r="AL228" s="170">
        <f>IFERROR((J228/J231)*AK231,0)</f>
        <v>0</v>
      </c>
      <c r="AM228" s="65"/>
      <c r="AN228" s="65"/>
      <c r="AO228" s="65"/>
      <c r="AP228" s="123"/>
      <c r="AQ228" s="124"/>
      <c r="AR228" s="66" t="s">
        <v>78</v>
      </c>
      <c r="AS228" s="114">
        <f>SUMIFS('6. Seznam dokazil'!O:O,'6. Seznam dokazil'!C:C,$AS$222,'6. Seznam dokazil'!D:D,$AS$55,'6. Seznam dokazil'!E:E,AR228)</f>
        <v>0</v>
      </c>
      <c r="AT228" s="114">
        <f>SUMIFS('6. Seznam dokazil'!O:O,'6. Seznam dokazil'!C:C,$AS$222,'6. Seznam dokazil'!D:D,$AT$55,'6. Seznam dokazil'!E:E,AR228)</f>
        <v>0</v>
      </c>
      <c r="AU228" s="114">
        <f>SUMIFS('6. Seznam dokazil'!O:O,'6. Seznam dokazil'!C:C,$AS$222,'6. Seznam dokazil'!D:D,$AU$55,'6. Seznam dokazil'!E:E,AR228)</f>
        <v>0</v>
      </c>
      <c r="AV228" s="114">
        <f>SUMIFS('6. Seznam dokazil'!O:O,'6. Seznam dokazil'!C:C,$AS$222,'6. Seznam dokazil'!D:D,$AV$55,'6. Seznam dokazil'!E:E,AR228)</f>
        <v>0</v>
      </c>
      <c r="AW228" s="114">
        <f>SUMIFS('6. Seznam dokazil'!O:O,'6. Seznam dokazil'!C:C,$AS$222,'6. Seznam dokazil'!D:D,$AW$55,'6. Seznam dokazil'!E:E,AR228)</f>
        <v>0</v>
      </c>
      <c r="AX228" s="114">
        <f>IF($J$50=$AH$3,BB228,SUMIFS('6. Seznam dokazil'!O:O,'6. Seznam dokazil'!C:C,$AS$222,'6. Seznam dokazil'!D:D,$AX$55,'6. Seznam dokazil'!E:E,AR228))</f>
        <v>0</v>
      </c>
      <c r="AY228" s="114">
        <f>SUMIFS('6. Seznam dokazil'!O:O,'6. Seznam dokazil'!C:C,$AS$222,'6. Seznam dokazil'!D:D,$AY$55,'6. Seznam dokazil'!E:E,AR228)</f>
        <v>0</v>
      </c>
      <c r="AZ228" s="62">
        <f t="shared" si="416"/>
        <v>0</v>
      </c>
      <c r="BA228" s="1051"/>
      <c r="BB228" s="173">
        <f>IFERROR((J228/J231)*BA231,0)</f>
        <v>0</v>
      </c>
      <c r="BC228" s="135"/>
      <c r="BD228" s="66" t="s">
        <v>78</v>
      </c>
      <c r="BE228" s="114">
        <f t="shared" si="417"/>
        <v>0</v>
      </c>
      <c r="BF228" s="114">
        <f t="shared" si="417"/>
        <v>0</v>
      </c>
      <c r="BG228" s="114">
        <f t="shared" si="417"/>
        <v>0</v>
      </c>
      <c r="BH228" s="114">
        <f t="shared" si="417"/>
        <v>0</v>
      </c>
      <c r="BI228" s="114">
        <f t="shared" si="417"/>
        <v>0</v>
      </c>
      <c r="BJ228" s="114">
        <f t="shared" si="417"/>
        <v>0</v>
      </c>
      <c r="BK228" s="114">
        <f t="shared" si="417"/>
        <v>0</v>
      </c>
      <c r="BL228" s="62">
        <f t="shared" si="418"/>
        <v>0</v>
      </c>
      <c r="BM228" s="62">
        <f t="shared" si="419"/>
        <v>0</v>
      </c>
      <c r="BN228" s="80"/>
      <c r="BO228" s="137"/>
      <c r="BP228" s="66" t="s">
        <v>78</v>
      </c>
      <c r="BQ228" s="114">
        <f t="shared" si="420"/>
        <v>0</v>
      </c>
      <c r="BR228" s="114">
        <f t="shared" si="420"/>
        <v>0</v>
      </c>
      <c r="BS228" s="114">
        <f t="shared" si="420"/>
        <v>0</v>
      </c>
      <c r="BT228" s="114">
        <f t="shared" si="420"/>
        <v>0</v>
      </c>
      <c r="BU228" s="114">
        <f t="shared" si="420"/>
        <v>0</v>
      </c>
      <c r="BV228" s="114">
        <f t="shared" si="420"/>
        <v>0</v>
      </c>
      <c r="BW228" s="114">
        <f t="shared" si="420"/>
        <v>0</v>
      </c>
      <c r="BX228" s="62">
        <f t="shared" si="421"/>
        <v>0</v>
      </c>
      <c r="BY228" s="134"/>
      <c r="BZ228" s="119"/>
      <c r="CA228" s="119"/>
      <c r="CB228" s="119"/>
    </row>
    <row r="229" spans="2:80" ht="15" x14ac:dyDescent="0.2">
      <c r="B229" s="1104"/>
      <c r="D229" s="66" t="s">
        <v>79</v>
      </c>
      <c r="E229" s="114">
        <f>'3. FN PO PARTNERJIH '!D306</f>
        <v>0</v>
      </c>
      <c r="F229" s="114">
        <f>'3. FN PO PARTNERJIH '!E306</f>
        <v>0</v>
      </c>
      <c r="G229" s="114">
        <f>'3. FN PO PARTNERJIH '!F306</f>
        <v>0</v>
      </c>
      <c r="H229" s="114">
        <f>'3. FN PO PARTNERJIH '!G306</f>
        <v>0</v>
      </c>
      <c r="I229" s="114">
        <f>'3. FN PO PARTNERJIH '!H306</f>
        <v>0</v>
      </c>
      <c r="J229" s="114">
        <f>'3. FN PO PARTNERJIH '!I306</f>
        <v>0</v>
      </c>
      <c r="K229" s="114">
        <f>'3. FN PO PARTNERJIH '!J306</f>
        <v>0</v>
      </c>
      <c r="L229" s="62">
        <f t="shared" si="412"/>
        <v>0</v>
      </c>
      <c r="M229" s="85"/>
      <c r="N229" s="73"/>
      <c r="O229" s="66" t="s">
        <v>79</v>
      </c>
      <c r="P229" s="114">
        <f>'8a. Pretekli potrjeni izdatki'!E216</f>
        <v>0</v>
      </c>
      <c r="Q229" s="114">
        <f>'8a. Pretekli potrjeni izdatki'!F216</f>
        <v>0</v>
      </c>
      <c r="R229" s="114">
        <f>'8a. Pretekli potrjeni izdatki'!G216</f>
        <v>0</v>
      </c>
      <c r="S229" s="114">
        <f>'8a. Pretekli potrjeni izdatki'!H216</f>
        <v>0</v>
      </c>
      <c r="T229" s="114">
        <f>'8a. Pretekli potrjeni izdatki'!I216</f>
        <v>0</v>
      </c>
      <c r="U229" s="114">
        <f>'8a. Pretekli potrjeni izdatki'!J216</f>
        <v>0</v>
      </c>
      <c r="V229" s="114">
        <f>'8a. Pretekli potrjeni izdatki'!K216</f>
        <v>0</v>
      </c>
      <c r="W229" s="62">
        <f t="shared" si="413"/>
        <v>0</v>
      </c>
      <c r="X229" s="118"/>
      <c r="Y229" s="73"/>
      <c r="Z229" s="139" t="str">
        <f>IF(COUNTIF('2. IZJAVA'!$P$57,"?*"),'2. IZJAVA'!$P$57,"")</f>
        <v/>
      </c>
      <c r="AA229" s="169" t="s">
        <v>79</v>
      </c>
      <c r="AB229" s="170">
        <f>SUMIFS('6. Seznam dokazil'!P:P,'6. Seznam dokazil'!C:C,AB222,'6. Seznam dokazil'!D:D,$AB$55,'6. Seznam dokazil'!E:E,AA229)</f>
        <v>0</v>
      </c>
      <c r="AC229" s="170">
        <f>SUMIFS('6. Seznam dokazil'!P:P,'6. Seznam dokazil'!C:C,'6a. Seznam dokazil '!AB222,'6. Seznam dokazil'!D:D,'6a. Seznam dokazil '!$AC$55,'6. Seznam dokazil'!E:E,'6a. Seznam dokazil '!AA229)</f>
        <v>0</v>
      </c>
      <c r="AD229" s="170">
        <f>SUMIFS('6. Seznam dokazil'!P:P,'6. Seznam dokazil'!C:C,'6a. Seznam dokazil '!AB222,'6. Seznam dokazil'!D:D,'6a. Seznam dokazil '!$AD$55,'6. Seznam dokazil'!E:E,'6a. Seznam dokazil '!AA229)</f>
        <v>0</v>
      </c>
      <c r="AE229" s="170">
        <f>SUMIFS('6. Seznam dokazil'!P:P,'6. Seznam dokazil'!C:C,'6a. Seznam dokazil '!AB222,'6. Seznam dokazil'!D:D,'6a. Seznam dokazil '!$AE$55,'6. Seznam dokazil'!E:E,'6a. Seznam dokazil '!AA229)</f>
        <v>0</v>
      </c>
      <c r="AF229" s="170">
        <f>SUMIFS('6. Seznam dokazil'!P:P,'6. Seznam dokazil'!C:C,'6a. Seznam dokazil '!AB222,'6. Seznam dokazil'!D:D,'6a. Seznam dokazil '!$AF$55,'6. Seznam dokazil'!E:E,'6a. Seznam dokazil '!AA229)</f>
        <v>0</v>
      </c>
      <c r="AG229" s="170">
        <f>IF($J$50=$AH$3,AL229,SUMIFS('6. Seznam dokazil'!P:P,'6. Seznam dokazil'!C:C,'6a. Seznam dokazil '!AB222,'6. Seznam dokazil'!D:D,'6a. Seznam dokazil '!$AG$55,'6. Seznam dokazil'!E:E,'6a. Seznam dokazil '!AA229))</f>
        <v>0</v>
      </c>
      <c r="AH229" s="170">
        <f>SUMIFS('6. Seznam dokazil'!P:P,'6. Seznam dokazil'!C:C,'6a. Seznam dokazil '!AB222,'6. Seznam dokazil'!D:D,'6a. Seznam dokazil '!$AH$55,'6. Seznam dokazil'!E:E,'6a. Seznam dokazil '!AA229)</f>
        <v>0</v>
      </c>
      <c r="AI229" s="171">
        <f t="shared" si="414"/>
        <v>0</v>
      </c>
      <c r="AJ229" s="171">
        <f t="shared" si="415"/>
        <v>0</v>
      </c>
      <c r="AK229" s="1054"/>
      <c r="AL229" s="170">
        <f>IFERROR((J229/J231)*AK231,0)</f>
        <v>0</v>
      </c>
      <c r="AM229" s="65"/>
      <c r="AN229" s="65"/>
      <c r="AO229" s="65"/>
      <c r="AP229" s="123"/>
      <c r="AQ229" s="124"/>
      <c r="AR229" s="66" t="s">
        <v>79</v>
      </c>
      <c r="AS229" s="114">
        <f>SUMIFS('6. Seznam dokazil'!O:O,'6. Seznam dokazil'!C:C,$AS$222,'6. Seznam dokazil'!D:D,$AS$55,'6. Seznam dokazil'!E:E,AR229)</f>
        <v>0</v>
      </c>
      <c r="AT229" s="114">
        <f>SUMIFS('6. Seznam dokazil'!O:O,'6. Seznam dokazil'!C:C,$AS$222,'6. Seznam dokazil'!D:D,$AT$55,'6. Seznam dokazil'!E:E,AR229)</f>
        <v>0</v>
      </c>
      <c r="AU229" s="114">
        <f>SUMIFS('6. Seznam dokazil'!O:O,'6. Seznam dokazil'!C:C,$AS$222,'6. Seznam dokazil'!D:D,$AU$55,'6. Seznam dokazil'!E:E,AR229)</f>
        <v>0</v>
      </c>
      <c r="AV229" s="114">
        <f>SUMIFS('6. Seznam dokazil'!O:O,'6. Seznam dokazil'!C:C,$AS$222,'6. Seznam dokazil'!D:D,$AV$55,'6. Seznam dokazil'!E:E,AR229)</f>
        <v>0</v>
      </c>
      <c r="AW229" s="114">
        <f>SUMIFS('6. Seznam dokazil'!O:O,'6. Seznam dokazil'!C:C,$AS$222,'6. Seznam dokazil'!D:D,$AW$55,'6. Seznam dokazil'!E:E,AR229)</f>
        <v>0</v>
      </c>
      <c r="AX229" s="114">
        <f>IF($J$50=$AH$3,BB229,SUMIFS('6. Seznam dokazil'!O:O,'6. Seznam dokazil'!C:C,$AS$222,'6. Seznam dokazil'!D:D,$AX$55,'6. Seznam dokazil'!E:E,AR229))</f>
        <v>0</v>
      </c>
      <c r="AY229" s="114">
        <f>SUMIFS('6. Seznam dokazil'!O:O,'6. Seznam dokazil'!C:C,$AS$222,'6. Seznam dokazil'!D:D,$AY$55,'6. Seznam dokazil'!E:E,AR229)</f>
        <v>0</v>
      </c>
      <c r="AZ229" s="62">
        <f t="shared" si="416"/>
        <v>0</v>
      </c>
      <c r="BA229" s="1051"/>
      <c r="BB229" s="173">
        <f>IFERROR((J229/J231)*BA231,0)</f>
        <v>0</v>
      </c>
      <c r="BC229" s="135"/>
      <c r="BD229" s="66" t="s">
        <v>79</v>
      </c>
      <c r="BE229" s="114">
        <f t="shared" si="417"/>
        <v>0</v>
      </c>
      <c r="BF229" s="114">
        <f t="shared" si="417"/>
        <v>0</v>
      </c>
      <c r="BG229" s="114">
        <f t="shared" si="417"/>
        <v>0</v>
      </c>
      <c r="BH229" s="114">
        <f t="shared" si="417"/>
        <v>0</v>
      </c>
      <c r="BI229" s="114">
        <f t="shared" si="417"/>
        <v>0</v>
      </c>
      <c r="BJ229" s="114">
        <f t="shared" si="417"/>
        <v>0</v>
      </c>
      <c r="BK229" s="114">
        <f t="shared" si="417"/>
        <v>0</v>
      </c>
      <c r="BL229" s="62">
        <f t="shared" si="418"/>
        <v>0</v>
      </c>
      <c r="BM229" s="62">
        <f t="shared" si="419"/>
        <v>0</v>
      </c>
      <c r="BN229" s="80"/>
      <c r="BO229" s="137"/>
      <c r="BP229" s="66" t="s">
        <v>79</v>
      </c>
      <c r="BQ229" s="114">
        <f t="shared" si="420"/>
        <v>0</v>
      </c>
      <c r="BR229" s="114">
        <f t="shared" si="420"/>
        <v>0</v>
      </c>
      <c r="BS229" s="114">
        <f t="shared" si="420"/>
        <v>0</v>
      </c>
      <c r="BT229" s="114">
        <f t="shared" si="420"/>
        <v>0</v>
      </c>
      <c r="BU229" s="114">
        <f t="shared" si="420"/>
        <v>0</v>
      </c>
      <c r="BV229" s="114">
        <f t="shared" si="420"/>
        <v>0</v>
      </c>
      <c r="BW229" s="114">
        <f t="shared" si="420"/>
        <v>0</v>
      </c>
      <c r="BX229" s="62">
        <f t="shared" si="421"/>
        <v>0</v>
      </c>
      <c r="BY229" s="134"/>
      <c r="BZ229" s="119"/>
      <c r="CA229" s="119"/>
      <c r="CB229" s="119"/>
    </row>
    <row r="230" spans="2:80" ht="15" x14ac:dyDescent="0.2">
      <c r="B230" s="1104"/>
      <c r="D230" s="66" t="s">
        <v>100</v>
      </c>
      <c r="E230" s="114">
        <f>'3. FN PO PARTNERJIH '!D307</f>
        <v>0</v>
      </c>
      <c r="F230" s="114">
        <f>'3. FN PO PARTNERJIH '!E307</f>
        <v>0</v>
      </c>
      <c r="G230" s="114">
        <f>'3. FN PO PARTNERJIH '!F307</f>
        <v>0</v>
      </c>
      <c r="H230" s="114">
        <f>'3. FN PO PARTNERJIH '!G307</f>
        <v>0</v>
      </c>
      <c r="I230" s="114">
        <f>'3. FN PO PARTNERJIH '!H307</f>
        <v>0</v>
      </c>
      <c r="J230" s="114">
        <f>'3. FN PO PARTNERJIH '!I307</f>
        <v>0</v>
      </c>
      <c r="K230" s="114">
        <f>'3. FN PO PARTNERJIH '!J307</f>
        <v>0</v>
      </c>
      <c r="L230" s="62">
        <f t="shared" si="412"/>
        <v>0</v>
      </c>
      <c r="M230" s="85"/>
      <c r="N230" s="73"/>
      <c r="O230" s="66" t="s">
        <v>100</v>
      </c>
      <c r="P230" s="114">
        <f>'8a. Pretekli potrjeni izdatki'!E217</f>
        <v>0</v>
      </c>
      <c r="Q230" s="114">
        <f>'8a. Pretekli potrjeni izdatki'!F217</f>
        <v>0</v>
      </c>
      <c r="R230" s="114">
        <f>'8a. Pretekli potrjeni izdatki'!G217</f>
        <v>0</v>
      </c>
      <c r="S230" s="114">
        <f>'8a. Pretekli potrjeni izdatki'!H217</f>
        <v>0</v>
      </c>
      <c r="T230" s="114">
        <f>'8a. Pretekli potrjeni izdatki'!I217</f>
        <v>0</v>
      </c>
      <c r="U230" s="114">
        <f>'8a. Pretekli potrjeni izdatki'!J217</f>
        <v>0</v>
      </c>
      <c r="V230" s="114">
        <f>'8a. Pretekli potrjeni izdatki'!K217</f>
        <v>0</v>
      </c>
      <c r="W230" s="62">
        <f t="shared" si="413"/>
        <v>0</v>
      </c>
      <c r="X230" s="118"/>
      <c r="Y230" s="73"/>
      <c r="Z230" s="139" t="str">
        <f>IF(COUNTIF('2. IZJAVA'!$P$57,"?*"),'2. IZJAVA'!$P$57,"")</f>
        <v/>
      </c>
      <c r="AA230" s="169" t="s">
        <v>100</v>
      </c>
      <c r="AB230" s="170">
        <f>SUMIFS('6. Seznam dokazil'!P:P,'6. Seznam dokazil'!C:C,AB222,'6. Seznam dokazil'!D:D,$AB$55,'6. Seznam dokazil'!E:E,AA230)</f>
        <v>0</v>
      </c>
      <c r="AC230" s="170">
        <f>SUMIFS('6. Seznam dokazil'!P:P,'6. Seznam dokazil'!C:C,'6a. Seznam dokazil '!AB222,'6. Seznam dokazil'!D:D,'6a. Seznam dokazil '!$AC$55,'6. Seznam dokazil'!E:E,'6a. Seznam dokazil '!AA230)</f>
        <v>0</v>
      </c>
      <c r="AD230" s="170">
        <f>SUMIFS('6. Seznam dokazil'!P:P,'6. Seznam dokazil'!C:C,'6a. Seznam dokazil '!AB222,'6. Seznam dokazil'!D:D,'6a. Seznam dokazil '!$AD$55,'6. Seznam dokazil'!E:E,'6a. Seznam dokazil '!AA230)</f>
        <v>0</v>
      </c>
      <c r="AE230" s="170">
        <f>SUMIFS('6. Seznam dokazil'!P:P,'6. Seznam dokazil'!C:C,'6a. Seznam dokazil '!AB222,'6. Seznam dokazil'!D:D,'6a. Seznam dokazil '!$AE$55,'6. Seznam dokazil'!E:E,'6a. Seznam dokazil '!AA230)</f>
        <v>0</v>
      </c>
      <c r="AF230" s="170">
        <f>SUMIFS('6. Seznam dokazil'!P:P,'6. Seznam dokazil'!C:C,'6a. Seznam dokazil '!AB222,'6. Seznam dokazil'!D:D,'6a. Seznam dokazil '!$AF$55,'6. Seznam dokazil'!E:E,'6a. Seznam dokazil '!AA230)</f>
        <v>0</v>
      </c>
      <c r="AG230" s="170">
        <f>IF($J$50=$AH$3,AL230,SUMIFS('6. Seznam dokazil'!P:P,'6. Seznam dokazil'!C:C,'6a. Seznam dokazil '!AB222,'6. Seznam dokazil'!D:D,'6a. Seznam dokazil '!$AG$55,'6. Seznam dokazil'!E:E,'6a. Seznam dokazil '!AA230))</f>
        <v>0</v>
      </c>
      <c r="AH230" s="170">
        <f>SUMIFS('6. Seznam dokazil'!P:P,'6. Seznam dokazil'!C:C,'6a. Seznam dokazil '!AB222,'6. Seznam dokazil'!D:D,'6a. Seznam dokazil '!$AH$55,'6. Seznam dokazil'!E:E,'6a. Seznam dokazil '!AA230)</f>
        <v>0</v>
      </c>
      <c r="AI230" s="171">
        <f t="shared" si="414"/>
        <v>0</v>
      </c>
      <c r="AJ230" s="171">
        <f t="shared" si="415"/>
        <v>0</v>
      </c>
      <c r="AK230" s="1055"/>
      <c r="AL230" s="170">
        <f>IFERROR((J230/J231)*AK231,0)</f>
        <v>0</v>
      </c>
      <c r="AM230" s="65"/>
      <c r="AN230" s="65"/>
      <c r="AO230" s="65"/>
      <c r="AP230" s="123"/>
      <c r="AQ230" s="124"/>
      <c r="AR230" s="66" t="s">
        <v>100</v>
      </c>
      <c r="AS230" s="114">
        <f>SUMIFS('6. Seznam dokazil'!O:O,'6. Seznam dokazil'!C:C,$AS$222,'6. Seznam dokazil'!D:D,$AS$55,'6. Seznam dokazil'!E:E,AR230)</f>
        <v>0</v>
      </c>
      <c r="AT230" s="114">
        <f>SUMIFS('6. Seznam dokazil'!O:O,'6. Seznam dokazil'!C:C,$AS$222,'6. Seznam dokazil'!D:D,$AT$55,'6. Seznam dokazil'!E:E,AR230)</f>
        <v>0</v>
      </c>
      <c r="AU230" s="114">
        <f>SUMIFS('6. Seznam dokazil'!O:O,'6. Seznam dokazil'!C:C,$AS$222,'6. Seznam dokazil'!D:D,$AU$55,'6. Seznam dokazil'!E:E,AR230)</f>
        <v>0</v>
      </c>
      <c r="AV230" s="114">
        <f>SUMIFS('6. Seznam dokazil'!O:O,'6. Seznam dokazil'!C:C,$AS$222,'6. Seznam dokazil'!D:D,$AV$55,'6. Seznam dokazil'!E:E,AR230)</f>
        <v>0</v>
      </c>
      <c r="AW230" s="114">
        <f>SUMIFS('6. Seznam dokazil'!O:O,'6. Seznam dokazil'!C:C,$AS$222,'6. Seznam dokazil'!D:D,$AW$55,'6. Seznam dokazil'!E:E,AR230)</f>
        <v>0</v>
      </c>
      <c r="AX230" s="114">
        <f>IF($J$50=$AH$3,BB230,SUMIFS('6. Seznam dokazil'!O:O,'6. Seznam dokazil'!C:C,$AS$222,'6. Seznam dokazil'!D:D,$AX$55,'6. Seznam dokazil'!E:E,AR230))</f>
        <v>0</v>
      </c>
      <c r="AY230" s="114">
        <f>SUMIFS('6. Seznam dokazil'!O:O,'6. Seznam dokazil'!C:C,$AS$222,'6. Seznam dokazil'!D:D,$AY$55,'6. Seznam dokazil'!E:E,AR230)</f>
        <v>0</v>
      </c>
      <c r="AZ230" s="62">
        <f t="shared" si="416"/>
        <v>0</v>
      </c>
      <c r="BA230" s="1052"/>
      <c r="BB230" s="173">
        <f>IFERROR((J230/J231)*BA231,0)</f>
        <v>0</v>
      </c>
      <c r="BC230" s="135"/>
      <c r="BD230" s="66" t="s">
        <v>100</v>
      </c>
      <c r="BE230" s="114">
        <f t="shared" si="417"/>
        <v>0</v>
      </c>
      <c r="BF230" s="114">
        <f t="shared" si="417"/>
        <v>0</v>
      </c>
      <c r="BG230" s="114">
        <f t="shared" si="417"/>
        <v>0</v>
      </c>
      <c r="BH230" s="114">
        <f t="shared" si="417"/>
        <v>0</v>
      </c>
      <c r="BI230" s="114">
        <f t="shared" si="417"/>
        <v>0</v>
      </c>
      <c r="BJ230" s="114">
        <f t="shared" si="417"/>
        <v>0</v>
      </c>
      <c r="BK230" s="114">
        <f t="shared" si="417"/>
        <v>0</v>
      </c>
      <c r="BL230" s="62">
        <f t="shared" si="418"/>
        <v>0</v>
      </c>
      <c r="BM230" s="62">
        <f t="shared" si="419"/>
        <v>0</v>
      </c>
      <c r="BN230" s="80"/>
      <c r="BO230" s="137"/>
      <c r="BP230" s="66" t="s">
        <v>100</v>
      </c>
      <c r="BQ230" s="114">
        <f t="shared" si="420"/>
        <v>0</v>
      </c>
      <c r="BR230" s="114">
        <f t="shared" si="420"/>
        <v>0</v>
      </c>
      <c r="BS230" s="114">
        <f t="shared" si="420"/>
        <v>0</v>
      </c>
      <c r="BT230" s="114">
        <f t="shared" si="420"/>
        <v>0</v>
      </c>
      <c r="BU230" s="114">
        <f t="shared" si="420"/>
        <v>0</v>
      </c>
      <c r="BV230" s="114">
        <f t="shared" si="420"/>
        <v>0</v>
      </c>
      <c r="BW230" s="114">
        <f t="shared" si="420"/>
        <v>0</v>
      </c>
      <c r="BX230" s="62">
        <f t="shared" si="421"/>
        <v>0</v>
      </c>
      <c r="BY230" s="134"/>
      <c r="BZ230" s="119"/>
      <c r="CA230" s="119"/>
      <c r="CB230" s="119"/>
    </row>
    <row r="231" spans="2:80" ht="35.25" customHeight="1" thickBot="1" x14ac:dyDescent="0.25">
      <c r="B231" s="1105"/>
      <c r="D231" s="66" t="str">
        <f>"ODOBRENA SREDSTVA"&amp;" "&amp;E222</f>
        <v>ODOBRENA SREDSTVA PARTNER 14</v>
      </c>
      <c r="E231" s="67">
        <f t="shared" ref="E231:L231" si="422">SUM(E225:E230)</f>
        <v>0</v>
      </c>
      <c r="F231" s="67">
        <f t="shared" si="422"/>
        <v>0</v>
      </c>
      <c r="G231" s="67">
        <f t="shared" si="422"/>
        <v>0</v>
      </c>
      <c r="H231" s="67">
        <f t="shared" si="422"/>
        <v>0</v>
      </c>
      <c r="I231" s="67">
        <f t="shared" si="422"/>
        <v>0</v>
      </c>
      <c r="J231" s="67">
        <f t="shared" si="422"/>
        <v>0</v>
      </c>
      <c r="K231" s="67">
        <f t="shared" si="422"/>
        <v>0</v>
      </c>
      <c r="L231" s="67">
        <f t="shared" si="422"/>
        <v>0</v>
      </c>
      <c r="M231" s="85"/>
      <c r="N231" s="73"/>
      <c r="O231" s="66" t="str">
        <f>"PPI"&amp;" "&amp;P222</f>
        <v>PPI 0</v>
      </c>
      <c r="P231" s="67">
        <f t="shared" ref="P231:W231" si="423">SUM(P225:P230)</f>
        <v>0</v>
      </c>
      <c r="Q231" s="67">
        <f t="shared" si="423"/>
        <v>0</v>
      </c>
      <c r="R231" s="67">
        <f t="shared" si="423"/>
        <v>0</v>
      </c>
      <c r="S231" s="67">
        <f t="shared" si="423"/>
        <v>0</v>
      </c>
      <c r="T231" s="67">
        <f t="shared" si="423"/>
        <v>0</v>
      </c>
      <c r="U231" s="67">
        <f t="shared" si="423"/>
        <v>0</v>
      </c>
      <c r="V231" s="67">
        <f t="shared" si="423"/>
        <v>0</v>
      </c>
      <c r="W231" s="67">
        <f t="shared" si="423"/>
        <v>0</v>
      </c>
      <c r="X231" s="149"/>
      <c r="Y231" s="73"/>
      <c r="Z231" s="139"/>
      <c r="AA231" s="169" t="str">
        <f>$AA$47&amp;" "&amp;AB222</f>
        <v>POTRJENI (PO KONTROLI) PARTNER 14</v>
      </c>
      <c r="AB231" s="182">
        <f t="shared" ref="AB231:AH231" si="424">SUM(AB225:AB230)</f>
        <v>0</v>
      </c>
      <c r="AC231" s="182">
        <f t="shared" si="424"/>
        <v>0</v>
      </c>
      <c r="AD231" s="182">
        <f t="shared" si="424"/>
        <v>0</v>
      </c>
      <c r="AE231" s="182">
        <f t="shared" si="424"/>
        <v>0</v>
      </c>
      <c r="AF231" s="182">
        <f t="shared" si="424"/>
        <v>0</v>
      </c>
      <c r="AG231" s="182">
        <f t="shared" si="424"/>
        <v>0</v>
      </c>
      <c r="AH231" s="182">
        <f t="shared" si="424"/>
        <v>0</v>
      </c>
      <c r="AI231" s="182">
        <f>SUM(AI225:AI230)</f>
        <v>0</v>
      </c>
      <c r="AJ231" s="182">
        <f>+AH231+AI231</f>
        <v>0</v>
      </c>
      <c r="AK231" s="182" t="b">
        <f>IF($J$50=$AH$3,IF(((AB231*AG223)+U231)&lt;=J231,(AB231*AG223),J231-U231))</f>
        <v>0</v>
      </c>
      <c r="AL231" s="182">
        <f>+AL230+AL229+AL228+AL227+AL226+AL225</f>
        <v>0</v>
      </c>
      <c r="AM231" s="65"/>
      <c r="AN231" s="65"/>
      <c r="AO231" s="65"/>
      <c r="AP231" s="123"/>
      <c r="AQ231" s="124"/>
      <c r="AR231" s="66" t="str">
        <f>$AA$47&amp;" "&amp;AS222</f>
        <v>POTRJENI (PO KONTROLI) PARTNER 14</v>
      </c>
      <c r="AS231" s="67">
        <f t="shared" ref="AS231:AZ231" si="425">SUM(AS225:AS230)</f>
        <v>0</v>
      </c>
      <c r="AT231" s="67">
        <f t="shared" si="425"/>
        <v>0</v>
      </c>
      <c r="AU231" s="67">
        <f t="shared" si="425"/>
        <v>0</v>
      </c>
      <c r="AV231" s="67">
        <f t="shared" si="425"/>
        <v>0</v>
      </c>
      <c r="AW231" s="67">
        <f t="shared" si="425"/>
        <v>0</v>
      </c>
      <c r="AX231" s="67">
        <f t="shared" si="425"/>
        <v>0</v>
      </c>
      <c r="AY231" s="67">
        <f t="shared" si="425"/>
        <v>0</v>
      </c>
      <c r="AZ231" s="67">
        <f t="shared" si="425"/>
        <v>0</v>
      </c>
      <c r="BA231" s="183" t="b">
        <f>IF($J$50=$AH$3,IF(((AS231*AG223)+U231)&lt;=J231,(AS231*AG223),J231-U231))</f>
        <v>0</v>
      </c>
      <c r="BB231" s="183">
        <f>+BB230+BB229+BB228+BB227+BB226+BB225</f>
        <v>0</v>
      </c>
      <c r="BC231" s="135"/>
      <c r="BD231" s="66" t="str">
        <f>$AA$47&amp;" "&amp;BE222</f>
        <v>POTRJENI (PO KONTROLI) 0</v>
      </c>
      <c r="BE231" s="67">
        <f t="shared" ref="BE231:BK231" si="426">SUM(BE225:BE230)</f>
        <v>0</v>
      </c>
      <c r="BF231" s="67">
        <f t="shared" si="426"/>
        <v>0</v>
      </c>
      <c r="BG231" s="67">
        <f t="shared" si="426"/>
        <v>0</v>
      </c>
      <c r="BH231" s="67">
        <f t="shared" si="426"/>
        <v>0</v>
      </c>
      <c r="BI231" s="67">
        <f t="shared" si="426"/>
        <v>0</v>
      </c>
      <c r="BJ231" s="67">
        <f t="shared" si="426"/>
        <v>0</v>
      </c>
      <c r="BK231" s="67">
        <f t="shared" si="426"/>
        <v>0</v>
      </c>
      <c r="BL231" s="67">
        <f>SUM(BL225:BL230)</f>
        <v>0</v>
      </c>
      <c r="BM231" s="67">
        <f>+BK231+BL231</f>
        <v>0</v>
      </c>
      <c r="BN231" s="80"/>
      <c r="BO231" s="137"/>
      <c r="BP231" s="66" t="str">
        <f>$BP$50&amp;" "&amp;BQ222</f>
        <v>PREOSTALA SREDSTVA PARTNER 14</v>
      </c>
      <c r="BQ231" s="67">
        <f t="shared" ref="BQ231:BX231" si="427">SUM(BQ225:BQ230)</f>
        <v>0</v>
      </c>
      <c r="BR231" s="67">
        <f t="shared" si="427"/>
        <v>0</v>
      </c>
      <c r="BS231" s="67">
        <f t="shared" si="427"/>
        <v>0</v>
      </c>
      <c r="BT231" s="67">
        <f t="shared" si="427"/>
        <v>0</v>
      </c>
      <c r="BU231" s="67">
        <f t="shared" si="427"/>
        <v>0</v>
      </c>
      <c r="BV231" s="67">
        <f t="shared" si="427"/>
        <v>0</v>
      </c>
      <c r="BW231" s="67">
        <f t="shared" si="427"/>
        <v>0</v>
      </c>
      <c r="BX231" s="67">
        <f t="shared" si="427"/>
        <v>0</v>
      </c>
      <c r="BY231" s="134"/>
      <c r="BZ231" s="119"/>
      <c r="CA231" s="119"/>
      <c r="CB231" s="119"/>
    </row>
    <row r="232" spans="2:80" x14ac:dyDescent="0.35">
      <c r="D232" s="187"/>
      <c r="E232" s="187"/>
      <c r="F232" s="187"/>
      <c r="G232" s="187"/>
      <c r="H232" s="187"/>
      <c r="I232" s="187"/>
      <c r="J232" s="187"/>
      <c r="K232" s="187"/>
      <c r="L232" s="187"/>
      <c r="M232" s="85"/>
      <c r="N232" s="73"/>
      <c r="O232" s="118"/>
      <c r="P232" s="118"/>
      <c r="Q232" s="118"/>
      <c r="R232" s="118"/>
      <c r="S232" s="118"/>
      <c r="T232" s="118"/>
      <c r="U232" s="118"/>
      <c r="V232" s="118"/>
      <c r="W232" s="118"/>
      <c r="X232" s="149"/>
      <c r="Y232" s="73"/>
      <c r="Z232" s="139"/>
      <c r="AA232" s="122"/>
      <c r="AB232" s="122"/>
      <c r="AC232" s="122"/>
      <c r="AD232" s="122"/>
      <c r="AE232" s="122"/>
      <c r="AF232" s="122"/>
      <c r="AG232" s="295" t="str">
        <f>IFERROR(IF(METODAADMIN=PAVŠAL,IF(AG231&gt;(ROUNDUP(AB231*AG223,2)),PREKORAČITEV,""),""),"")</f>
        <v/>
      </c>
      <c r="AH232" s="122"/>
      <c r="AI232" s="122"/>
      <c r="AJ232" s="122"/>
      <c r="AK232" s="122"/>
      <c r="AL232" s="122"/>
      <c r="AM232" s="122"/>
      <c r="AN232" s="122"/>
      <c r="AO232" s="122"/>
      <c r="AP232" s="123"/>
      <c r="AQ232" s="124"/>
      <c r="AR232" s="126"/>
      <c r="AS232" s="126"/>
      <c r="AT232" s="126"/>
      <c r="AU232" s="126"/>
      <c r="AV232" s="126"/>
      <c r="AW232" s="126"/>
      <c r="AX232" s="126"/>
      <c r="AY232" s="126"/>
      <c r="AZ232" s="126"/>
      <c r="BA232" s="126"/>
      <c r="BB232" s="127"/>
      <c r="BC232" s="135"/>
      <c r="BD232" s="130"/>
      <c r="BE232" s="130"/>
      <c r="BF232" s="130"/>
      <c r="BG232" s="130"/>
      <c r="BH232" s="130"/>
      <c r="BI232" s="130"/>
      <c r="BJ232" s="130"/>
      <c r="BK232" s="130"/>
      <c r="BL232" s="130"/>
      <c r="BM232" s="130"/>
      <c r="BN232" s="130"/>
      <c r="BO232" s="137"/>
      <c r="BP232" s="133"/>
      <c r="BQ232" s="534" t="str">
        <f>IF(BQ231&lt;0,"PREKORAČITEV POSTAVKE!!!","")</f>
        <v/>
      </c>
      <c r="BR232" s="534" t="str">
        <f t="shared" ref="BR232" si="428">IF(BR231&lt;0,"PREKORAČITEV POSTAVKE!!!","")</f>
        <v/>
      </c>
      <c r="BS232" s="534" t="str">
        <f t="shared" ref="BS232" si="429">IF(BS231&lt;0,"PREKORAČITEV POSTAVKE!!!","")</f>
        <v/>
      </c>
      <c r="BT232" s="534" t="str">
        <f t="shared" ref="BT232" si="430">IF(BT231&lt;0,"PREKORAČITEV POSTAVKE!!!","")</f>
        <v/>
      </c>
      <c r="BU232" s="534" t="str">
        <f t="shared" ref="BU232" si="431">IF(BU231&lt;0,"PREKORAČITEV POSTAVKE!!!","")</f>
        <v/>
      </c>
      <c r="BV232" s="534" t="str">
        <f t="shared" ref="BV232" si="432">IF(BV231&lt;0,"PREKORAČITEV POSTAVKE!!!","")</f>
        <v/>
      </c>
      <c r="BW232" s="534" t="str">
        <f t="shared" ref="BW232" si="433">IF(BW231&lt;0,"PREKORAČITEV POSTAVKE!!!","")</f>
        <v/>
      </c>
      <c r="BX232" s="534" t="str">
        <f>IF(BX231&lt;0,"PREKORAČITEV!!!","")</f>
        <v/>
      </c>
      <c r="BY232" s="134"/>
      <c r="BZ232" s="119"/>
      <c r="CA232" s="119"/>
      <c r="CB232" s="119"/>
    </row>
    <row r="233" spans="2:80" ht="26.25" thickBot="1" x14ac:dyDescent="0.4">
      <c r="D233" s="187"/>
      <c r="E233" s="187"/>
      <c r="F233" s="187"/>
      <c r="G233" s="187"/>
      <c r="H233" s="187"/>
      <c r="I233" s="187"/>
      <c r="J233" s="187"/>
      <c r="K233" s="187"/>
      <c r="L233" s="187"/>
      <c r="M233" s="85"/>
      <c r="N233" s="73"/>
      <c r="O233" s="118"/>
      <c r="P233" s="118"/>
      <c r="Q233" s="118"/>
      <c r="R233" s="118"/>
      <c r="S233" s="118"/>
      <c r="T233" s="118"/>
      <c r="U233" s="118"/>
      <c r="V233" s="118"/>
      <c r="W233" s="118"/>
      <c r="X233" s="75"/>
      <c r="Y233" s="73"/>
      <c r="Z233" s="139"/>
      <c r="AA233" s="334" t="s">
        <v>162</v>
      </c>
      <c r="AB233" s="335">
        <f>SUM(AB231:AG231)</f>
        <v>0</v>
      </c>
      <c r="AC233" s="122"/>
      <c r="AD233" s="122"/>
      <c r="AE233" s="122"/>
      <c r="AF233" s="317" t="str">
        <f>IF(AG232=$AH$7,$AH$8,"")</f>
        <v/>
      </c>
      <c r="AG233" s="216" t="str">
        <f>IF(AG232=$AH$7,AB231*AG223,"")</f>
        <v/>
      </c>
      <c r="AH233" s="122"/>
      <c r="AI233" s="122"/>
      <c r="AJ233" s="122"/>
      <c r="AK233" s="122"/>
      <c r="AL233" s="122"/>
      <c r="AM233" s="122"/>
      <c r="AN233" s="122"/>
      <c r="AO233" s="122"/>
      <c r="AP233" s="123"/>
      <c r="AQ233" s="124"/>
      <c r="AR233" s="126"/>
      <c r="AS233" s="126"/>
      <c r="AT233" s="126"/>
      <c r="AU233" s="126"/>
      <c r="AV233" s="126"/>
      <c r="AW233" s="126"/>
      <c r="AX233" s="126"/>
      <c r="AY233" s="126"/>
      <c r="AZ233" s="126"/>
      <c r="BA233" s="126"/>
      <c r="BB233" s="127"/>
      <c r="BC233" s="135"/>
      <c r="BD233" s="130"/>
      <c r="BE233" s="130"/>
      <c r="BF233" s="130"/>
      <c r="BG233" s="130"/>
      <c r="BH233" s="130"/>
      <c r="BI233" s="130"/>
      <c r="BJ233" s="130"/>
      <c r="BK233" s="130"/>
      <c r="BL233" s="130"/>
      <c r="BM233" s="130"/>
      <c r="BN233" s="130"/>
      <c r="BO233" s="137"/>
      <c r="BP233" s="133"/>
      <c r="BQ233" s="133"/>
      <c r="BR233" s="133"/>
      <c r="BS233" s="133"/>
      <c r="BT233" s="133"/>
      <c r="BU233" s="133"/>
      <c r="BV233" s="133"/>
      <c r="BW233" s="133"/>
      <c r="BX233" s="133"/>
      <c r="BY233" s="134"/>
      <c r="BZ233" s="119"/>
      <c r="CA233" s="119"/>
      <c r="CB233" s="119"/>
    </row>
    <row r="234" spans="2:80" ht="26.25" thickTop="1" x14ac:dyDescent="0.35">
      <c r="D234" s="187"/>
      <c r="E234" s="188" t="str">
        <f>+B236</f>
        <v>PARTNER 15</v>
      </c>
      <c r="F234" s="187"/>
      <c r="G234" s="187"/>
      <c r="H234" s="187"/>
      <c r="I234" s="187"/>
      <c r="J234" s="187"/>
      <c r="K234" s="187"/>
      <c r="L234" s="187"/>
      <c r="M234" s="85"/>
      <c r="N234" s="73"/>
      <c r="O234" s="311" t="s">
        <v>230</v>
      </c>
      <c r="P234" s="311">
        <f>$AB$18</f>
        <v>0</v>
      </c>
      <c r="Q234" s="118"/>
      <c r="R234" s="118"/>
      <c r="S234" s="118"/>
      <c r="T234" s="118"/>
      <c r="U234" s="118"/>
      <c r="V234" s="118"/>
      <c r="W234" s="118"/>
      <c r="X234" s="75"/>
      <c r="Y234" s="73"/>
      <c r="Z234" s="139"/>
      <c r="AA234" s="122"/>
      <c r="AB234" s="309" t="str">
        <f>+B236</f>
        <v>PARTNER 15</v>
      </c>
      <c r="AC234" s="122"/>
      <c r="AD234" s="122"/>
      <c r="AE234" s="122"/>
      <c r="AF234" s="318" t="str">
        <f>IF(AG232=$AH$7,$AH$9,"")</f>
        <v/>
      </c>
      <c r="AG234" s="216" t="str">
        <f>IFERROR(ROUNDUP(IF(AG232=$AH$7,(AG231-AB231*AG223),""),2),"")</f>
        <v/>
      </c>
      <c r="AH234" s="122"/>
      <c r="AI234" s="122"/>
      <c r="AJ234" s="122"/>
      <c r="AK234" s="122"/>
      <c r="AL234" s="122"/>
      <c r="AM234" s="122"/>
      <c r="AN234" s="122"/>
      <c r="AO234" s="122"/>
      <c r="AP234" s="123"/>
      <c r="AQ234" s="124"/>
      <c r="AR234" s="126"/>
      <c r="AS234" s="308" t="str">
        <f>+B236</f>
        <v>PARTNER 15</v>
      </c>
      <c r="AT234" s="126"/>
      <c r="AU234" s="126"/>
      <c r="AV234" s="126"/>
      <c r="AW234" s="126"/>
      <c r="AX234" s="126"/>
      <c r="AY234" s="126"/>
      <c r="AZ234" s="126"/>
      <c r="BA234" s="126"/>
      <c r="BB234" s="127"/>
      <c r="BC234" s="135"/>
      <c r="BD234" s="130"/>
      <c r="BE234" s="307">
        <f>$AB$18</f>
        <v>0</v>
      </c>
      <c r="BF234" s="130"/>
      <c r="BG234" s="130"/>
      <c r="BH234" s="130"/>
      <c r="BI234" s="130"/>
      <c r="BJ234" s="130"/>
      <c r="BK234" s="130"/>
      <c r="BL234" s="130"/>
      <c r="BM234" s="130"/>
      <c r="BN234" s="130"/>
      <c r="BO234" s="137"/>
      <c r="BP234" s="133"/>
      <c r="BQ234" s="547" t="str">
        <f>+B236</f>
        <v>PARTNER 15</v>
      </c>
      <c r="BR234" s="133"/>
      <c r="BS234" s="133"/>
      <c r="BT234" s="133"/>
      <c r="BU234" s="133"/>
      <c r="BV234" s="133"/>
      <c r="BW234" s="133"/>
      <c r="BX234" s="133"/>
      <c r="BY234" s="134"/>
      <c r="BZ234" s="119"/>
      <c r="CA234" s="119"/>
      <c r="CB234" s="119"/>
    </row>
    <row r="235" spans="2:80" ht="26.25" thickBot="1" x14ac:dyDescent="0.4">
      <c r="D235" s="187"/>
      <c r="E235" s="187"/>
      <c r="F235" s="187"/>
      <c r="G235" s="187"/>
      <c r="H235" s="187"/>
      <c r="I235" s="187"/>
      <c r="J235" s="313" t="str">
        <f>IF($J$50=$AH$3,'2. IZJAVA'!W59,"")</f>
        <v/>
      </c>
      <c r="K235" s="187"/>
      <c r="L235" s="187"/>
      <c r="M235" s="85"/>
      <c r="N235" s="73"/>
      <c r="O235" s="118"/>
      <c r="P235" s="118"/>
      <c r="Q235" s="118"/>
      <c r="R235" s="118"/>
      <c r="S235" s="118"/>
      <c r="T235" s="118"/>
      <c r="U235" s="118"/>
      <c r="V235" s="118"/>
      <c r="W235" s="118"/>
      <c r="X235" s="75"/>
      <c r="Y235" s="73"/>
      <c r="Z235" s="139"/>
      <c r="AA235" s="122"/>
      <c r="AB235" s="122"/>
      <c r="AC235" s="122"/>
      <c r="AD235" s="122"/>
      <c r="AE235" s="122"/>
      <c r="AF235" s="122"/>
      <c r="AG235" s="325" t="str">
        <f>IFERROR(J235,"")</f>
        <v/>
      </c>
      <c r="AH235" s="122"/>
      <c r="AI235" s="122"/>
      <c r="AJ235" s="122"/>
      <c r="AK235" s="122"/>
      <c r="AL235" s="122"/>
      <c r="AM235" s="122"/>
      <c r="AN235" s="122"/>
      <c r="AO235" s="122"/>
      <c r="AP235" s="123"/>
      <c r="AQ235" s="124"/>
      <c r="AR235" s="126"/>
      <c r="AS235" s="126"/>
      <c r="AT235" s="126"/>
      <c r="AU235" s="126"/>
      <c r="AV235" s="126"/>
      <c r="AW235" s="126"/>
      <c r="AX235" s="126"/>
      <c r="AY235" s="126"/>
      <c r="AZ235" s="126"/>
      <c r="BA235" s="126"/>
      <c r="BB235" s="127"/>
      <c r="BC235" s="135"/>
      <c r="BD235" s="130"/>
      <c r="BE235" s="130"/>
      <c r="BF235" s="130"/>
      <c r="BG235" s="130"/>
      <c r="BH235" s="130"/>
      <c r="BI235" s="130"/>
      <c r="BJ235" s="130"/>
      <c r="BK235" s="130"/>
      <c r="BL235" s="130"/>
      <c r="BM235" s="130"/>
      <c r="BN235" s="130"/>
      <c r="BO235" s="137"/>
      <c r="BP235" s="133"/>
      <c r="BQ235" s="133"/>
      <c r="BR235" s="133"/>
      <c r="BS235" s="133"/>
      <c r="BT235" s="133"/>
      <c r="BU235" s="133"/>
      <c r="BV235" s="133"/>
      <c r="BW235" s="133"/>
      <c r="BX235" s="133"/>
      <c r="BY235" s="134"/>
      <c r="BZ235" s="119"/>
      <c r="CA235" s="119"/>
      <c r="CB235" s="119"/>
    </row>
    <row r="236" spans="2:80" ht="45" x14ac:dyDescent="0.2">
      <c r="B236" s="1103" t="str">
        <f>IF(COUNTIF('2. IZJAVA'!E59,"?*"),'2. IZJAVA'!E59,"PARTNER 15")</f>
        <v>PARTNER 15</v>
      </c>
      <c r="D236" s="55" t="s">
        <v>31</v>
      </c>
      <c r="E236" s="570" t="str">
        <f>$AE$3</f>
        <v>Stroški osebja</v>
      </c>
      <c r="F236" s="570" t="str">
        <f>$AE$4</f>
        <v>Stroški zunanjih izvajalcev</v>
      </c>
      <c r="G236" s="570" t="str">
        <f>$AE$5</f>
        <v>Oprema</v>
      </c>
      <c r="H236" s="570" t="str">
        <f>$AE$6</f>
        <v>Gradnja in nakup nepr.</v>
      </c>
      <c r="I236" s="570" t="str">
        <f>$AE$7</f>
        <v>Nepos. admin. str.</v>
      </c>
      <c r="J236" s="570" t="s">
        <v>389</v>
      </c>
      <c r="K236" s="570" t="str">
        <f>$AE$9</f>
        <v/>
      </c>
      <c r="L236" s="570" t="s">
        <v>113</v>
      </c>
      <c r="M236" s="85"/>
      <c r="N236" s="73"/>
      <c r="O236" s="55" t="s">
        <v>31</v>
      </c>
      <c r="P236" s="570" t="str">
        <f>$AE$3</f>
        <v>Stroški osebja</v>
      </c>
      <c r="Q236" s="570" t="str">
        <f>$AE$4</f>
        <v>Stroški zunanjih izvajalcev</v>
      </c>
      <c r="R236" s="570" t="str">
        <f>$AE$5</f>
        <v>Oprema</v>
      </c>
      <c r="S236" s="570" t="str">
        <f>$AE$6</f>
        <v>Gradnja in nakup nepr.</v>
      </c>
      <c r="T236" s="570" t="str">
        <f>$AE$7</f>
        <v>Nepos. admin. str.</v>
      </c>
      <c r="U236" s="570" t="s">
        <v>389</v>
      </c>
      <c r="V236" s="570" t="str">
        <f>$AE$9</f>
        <v/>
      </c>
      <c r="W236" s="570" t="s">
        <v>113</v>
      </c>
      <c r="X236" s="75"/>
      <c r="Y236" s="73"/>
      <c r="Z236" s="139"/>
      <c r="AA236" s="151" t="s">
        <v>31</v>
      </c>
      <c r="AB236" s="152" t="str">
        <f>$AE$3</f>
        <v>Stroški osebja</v>
      </c>
      <c r="AC236" s="152" t="str">
        <f>$AE$4</f>
        <v>Stroški zunanjih izvajalcev</v>
      </c>
      <c r="AD236" s="152" t="str">
        <f>$AE$5</f>
        <v>Oprema</v>
      </c>
      <c r="AE236" s="152" t="str">
        <f>$AE$6</f>
        <v>Gradnja in nakup nepr.</v>
      </c>
      <c r="AF236" s="152" t="str">
        <f>$AE$7</f>
        <v>Nepos. admin. str.</v>
      </c>
      <c r="AG236" s="152" t="s">
        <v>389</v>
      </c>
      <c r="AH236" s="152" t="str">
        <f>$AE$9</f>
        <v/>
      </c>
      <c r="AI236" s="152" t="s">
        <v>172</v>
      </c>
      <c r="AJ236" s="152" t="s">
        <v>173</v>
      </c>
      <c r="AK236" s="1053" t="s">
        <v>388</v>
      </c>
      <c r="AL236" s="152" t="s">
        <v>157</v>
      </c>
      <c r="AM236" s="57"/>
      <c r="AN236" s="57"/>
      <c r="AO236" s="57"/>
      <c r="AP236" s="123"/>
      <c r="AQ236" s="124"/>
      <c r="AR236" s="55" t="s">
        <v>31</v>
      </c>
      <c r="AS236" s="570" t="str">
        <f>$AE$3</f>
        <v>Stroški osebja</v>
      </c>
      <c r="AT236" s="570" t="str">
        <f>$AE$4</f>
        <v>Stroški zunanjih izvajalcev</v>
      </c>
      <c r="AU236" s="570" t="str">
        <f>$AE$5</f>
        <v>Oprema</v>
      </c>
      <c r="AV236" s="570" t="str">
        <f>$AE$6</f>
        <v>Gradnja in nakup nepr.</v>
      </c>
      <c r="AW236" s="570" t="str">
        <f>$AE$7</f>
        <v>Nepos. admin. str.</v>
      </c>
      <c r="AX236" s="570" t="s">
        <v>389</v>
      </c>
      <c r="AY236" s="570" t="str">
        <f>$AE$9</f>
        <v/>
      </c>
      <c r="AZ236" s="570" t="s">
        <v>113</v>
      </c>
      <c r="BA236" s="1050" t="s">
        <v>388</v>
      </c>
      <c r="BB236" s="156" t="s">
        <v>157</v>
      </c>
      <c r="BC236" s="135"/>
      <c r="BD236" s="55" t="s">
        <v>31</v>
      </c>
      <c r="BE236" s="570" t="str">
        <f>$AE$3</f>
        <v>Stroški osebja</v>
      </c>
      <c r="BF236" s="570" t="str">
        <f>$AE$4</f>
        <v>Stroški zunanjih izvajalcev</v>
      </c>
      <c r="BG236" s="570" t="str">
        <f>$AE$5</f>
        <v>Oprema</v>
      </c>
      <c r="BH236" s="570" t="str">
        <f>$AE$6</f>
        <v>Gradnja in nakup nepr.</v>
      </c>
      <c r="BI236" s="570" t="str">
        <f>$AE$7</f>
        <v>Nepos. admin. str.</v>
      </c>
      <c r="BJ236" s="570" t="s">
        <v>389</v>
      </c>
      <c r="BK236" s="570" t="str">
        <f>$AE$9</f>
        <v/>
      </c>
      <c r="BL236" s="570" t="s">
        <v>172</v>
      </c>
      <c r="BM236" s="570" t="s">
        <v>173</v>
      </c>
      <c r="BN236" s="189"/>
      <c r="BO236" s="137"/>
      <c r="BP236" s="55" t="s">
        <v>31</v>
      </c>
      <c r="BQ236" s="570" t="str">
        <f>$AE$3</f>
        <v>Stroški osebja</v>
      </c>
      <c r="BR236" s="570" t="str">
        <f>$AE$4</f>
        <v>Stroški zunanjih izvajalcev</v>
      </c>
      <c r="BS236" s="570" t="str">
        <f>$AE$5</f>
        <v>Oprema</v>
      </c>
      <c r="BT236" s="570" t="str">
        <f>$AE$6</f>
        <v>Gradnja in nakup nepr.</v>
      </c>
      <c r="BU236" s="570" t="str">
        <f>$AE$7</f>
        <v>Nepos. admin. str.</v>
      </c>
      <c r="BV236" s="570" t="s">
        <v>389</v>
      </c>
      <c r="BW236" s="570" t="str">
        <f>$AE$9</f>
        <v/>
      </c>
      <c r="BX236" s="570" t="s">
        <v>113</v>
      </c>
      <c r="BY236" s="134"/>
      <c r="BZ236" s="119"/>
      <c r="CA236" s="119"/>
      <c r="CB236" s="119"/>
    </row>
    <row r="237" spans="2:80" ht="15" x14ac:dyDescent="0.2">
      <c r="B237" s="1104"/>
      <c r="D237" s="66" t="s">
        <v>98</v>
      </c>
      <c r="E237" s="114">
        <f>'3. FN PO PARTNERJIH '!D321</f>
        <v>0</v>
      </c>
      <c r="F237" s="114">
        <f>'3. FN PO PARTNERJIH '!E321</f>
        <v>0</v>
      </c>
      <c r="G237" s="114">
        <f>'3. FN PO PARTNERJIH '!F321</f>
        <v>0</v>
      </c>
      <c r="H237" s="114">
        <f>'3. FN PO PARTNERJIH '!G321</f>
        <v>0</v>
      </c>
      <c r="I237" s="114">
        <f>'3. FN PO PARTNERJIH '!H321</f>
        <v>0</v>
      </c>
      <c r="J237" s="114">
        <f>'3. FN PO PARTNERJIH '!I321</f>
        <v>0</v>
      </c>
      <c r="K237" s="114">
        <f>'3. FN PO PARTNERJIH '!J321</f>
        <v>0</v>
      </c>
      <c r="L237" s="62">
        <f t="shared" ref="L237:L242" si="434">SUM(E237:K237)</f>
        <v>0</v>
      </c>
      <c r="M237" s="85"/>
      <c r="N237" s="73"/>
      <c r="O237" s="66" t="s">
        <v>98</v>
      </c>
      <c r="P237" s="114">
        <f>'8a. Pretekli potrjeni izdatki'!E225</f>
        <v>0</v>
      </c>
      <c r="Q237" s="114">
        <f>'8a. Pretekli potrjeni izdatki'!F225</f>
        <v>0</v>
      </c>
      <c r="R237" s="114">
        <f>'8a. Pretekli potrjeni izdatki'!G225</f>
        <v>0</v>
      </c>
      <c r="S237" s="114">
        <f>'8a. Pretekli potrjeni izdatki'!H225</f>
        <v>0</v>
      </c>
      <c r="T237" s="114">
        <f>'8a. Pretekli potrjeni izdatki'!I225</f>
        <v>0</v>
      </c>
      <c r="U237" s="114">
        <f>'8a. Pretekli potrjeni izdatki'!J225</f>
        <v>0</v>
      </c>
      <c r="V237" s="114">
        <f>'8a. Pretekli potrjeni izdatki'!K225</f>
        <v>0</v>
      </c>
      <c r="W237" s="62">
        <f t="shared" ref="W237:W242" si="435">SUM(P237:V237)</f>
        <v>0</v>
      </c>
      <c r="X237" s="75"/>
      <c r="Y237" s="73"/>
      <c r="Z237" s="139" t="str">
        <f>IF(COUNTIF('2. IZJAVA'!$P$58,"?*"),'2. IZJAVA'!$P$58,"")</f>
        <v/>
      </c>
      <c r="AA237" s="169" t="s">
        <v>98</v>
      </c>
      <c r="AB237" s="170">
        <f>SUMIFS('6. Seznam dokazil'!P:P,'6. Seznam dokazil'!C:C,AB234,'6. Seznam dokazil'!D:D,$AB$55,'6. Seznam dokazil'!E:E,AA237)</f>
        <v>0</v>
      </c>
      <c r="AC237" s="170">
        <f>SUMIFS('6. Seznam dokazil'!P:P,'6. Seznam dokazil'!C:C,'6a. Seznam dokazil '!AB234,'6. Seznam dokazil'!D:D,'6a. Seznam dokazil '!$AC$55,'6. Seznam dokazil'!E:E,'6a. Seznam dokazil '!AA237)</f>
        <v>0</v>
      </c>
      <c r="AD237" s="170">
        <f>SUMIFS('6. Seznam dokazil'!P:P,'6. Seznam dokazil'!C:C,'6a. Seznam dokazil '!AB234,'6. Seznam dokazil'!D:D,'6a. Seznam dokazil '!$AD$55,'6. Seznam dokazil'!E:E,'6a. Seznam dokazil '!AA237)</f>
        <v>0</v>
      </c>
      <c r="AE237" s="170">
        <f>SUMIFS('6. Seznam dokazil'!P:P,'6. Seznam dokazil'!C:C,'6a. Seznam dokazil '!AB234,'6. Seznam dokazil'!D:D,'6a. Seznam dokazil '!$AE$55,'6. Seznam dokazil'!E:E,'6a. Seznam dokazil '!AA237)</f>
        <v>0</v>
      </c>
      <c r="AF237" s="170">
        <f>SUMIFS('6. Seznam dokazil'!P:P,'6. Seznam dokazil'!C:C,'6a. Seznam dokazil '!AB234,'6. Seznam dokazil'!D:D,'6a. Seznam dokazil '!$AF$55,'6. Seznam dokazil'!E:E,'6a. Seznam dokazil '!AA237)</f>
        <v>0</v>
      </c>
      <c r="AG237" s="170">
        <f>IF($J$50=$AH$3,AL237,SUMIFS('6. Seznam dokazil'!P:P,'6. Seznam dokazil'!C:C,'6a. Seznam dokazil '!AB234,'6. Seznam dokazil'!D:D,'6a. Seznam dokazil '!$AG$55,'6. Seznam dokazil'!E:E,'6a. Seznam dokazil '!AA237))</f>
        <v>0</v>
      </c>
      <c r="AH237" s="170">
        <f>SUMIFS('6. Seznam dokazil'!P:P,'6. Seznam dokazil'!C:C,'6a. Seznam dokazil '!AB234,'6. Seznam dokazil'!D:D,'6a. Seznam dokazil '!$AH$55,'6. Seznam dokazil'!E:E,'6a. Seznam dokazil '!AA237)</f>
        <v>0</v>
      </c>
      <c r="AI237" s="171">
        <f t="shared" ref="AI237:AI242" si="436">+AB237+AC237+AD237+AE237+AF237+AG237+AH237</f>
        <v>0</v>
      </c>
      <c r="AJ237" s="171">
        <f t="shared" ref="AJ237:AJ242" si="437">+AG237+AF237+AE237+AD237+AC237+AB237</f>
        <v>0</v>
      </c>
      <c r="AK237" s="1054"/>
      <c r="AL237" s="170">
        <f>IFERROR((J237/J243)*AK243,0)</f>
        <v>0</v>
      </c>
      <c r="AM237" s="65"/>
      <c r="AN237" s="65"/>
      <c r="AO237" s="65"/>
      <c r="AP237" s="123"/>
      <c r="AQ237" s="124"/>
      <c r="AR237" s="66" t="s">
        <v>98</v>
      </c>
      <c r="AS237" s="114">
        <f>SUMIFS('6. Seznam dokazil'!O:O,'6. Seznam dokazil'!C:C,$AS$234,'6. Seznam dokazil'!D:D,$AS$55,'6. Seznam dokazil'!E:E,AR237)</f>
        <v>0</v>
      </c>
      <c r="AT237" s="114">
        <f>SUMIFS('6. Seznam dokazil'!O:O,'6. Seznam dokazil'!C:C,$AS$234,'6. Seznam dokazil'!D:D,$AT$55,'6. Seznam dokazil'!E:E,AR237)</f>
        <v>0</v>
      </c>
      <c r="AU237" s="114">
        <f>SUMIFS('6. Seznam dokazil'!O:O,'6. Seznam dokazil'!C:C,$AS$234,'6. Seznam dokazil'!D:D,$AU$55,'6. Seznam dokazil'!E:E,AR237)</f>
        <v>0</v>
      </c>
      <c r="AV237" s="114">
        <f>SUMIFS('6. Seznam dokazil'!O:O,'6. Seznam dokazil'!C:C,$AS$234,'6. Seznam dokazil'!D:D,$AV$55,'6. Seznam dokazil'!E:E,AR237)</f>
        <v>0</v>
      </c>
      <c r="AW237" s="114">
        <f>SUMIFS('6. Seznam dokazil'!O:O,'6. Seznam dokazil'!C:C,$AS$234,'6. Seznam dokazil'!D:D,$AW$55,'6. Seznam dokazil'!E:E,AR237)</f>
        <v>0</v>
      </c>
      <c r="AX237" s="114">
        <f>IF($J$50=$AH$3,BB237,SUMIFS('6. Seznam dokazil'!O:O,'6. Seznam dokazil'!C:C,$AS$234,'6. Seznam dokazil'!D:D,$AX$55,'6. Seznam dokazil'!E:E,AR237))</f>
        <v>0</v>
      </c>
      <c r="AY237" s="114">
        <f>SUMIFS('6. Seznam dokazil'!O:O,'6. Seznam dokazil'!C:C,$AS$234,'6. Seznam dokazil'!D:D,$AY$55,'6. Seznam dokazil'!E:E,AR237)</f>
        <v>0</v>
      </c>
      <c r="AZ237" s="62">
        <f t="shared" ref="AZ237:AZ242" si="438">SUM(AS237:AY237)</f>
        <v>0</v>
      </c>
      <c r="BA237" s="1051"/>
      <c r="BB237" s="173">
        <f>IFERROR((J237/J243)*BA243,0)</f>
        <v>0</v>
      </c>
      <c r="BC237" s="135"/>
      <c r="BD237" s="66" t="s">
        <v>98</v>
      </c>
      <c r="BE237" s="114">
        <f t="shared" ref="BE237:BK242" si="439">P237+AB237</f>
        <v>0</v>
      </c>
      <c r="BF237" s="114">
        <f t="shared" si="439"/>
        <v>0</v>
      </c>
      <c r="BG237" s="114">
        <f t="shared" si="439"/>
        <v>0</v>
      </c>
      <c r="BH237" s="114">
        <f t="shared" si="439"/>
        <v>0</v>
      </c>
      <c r="BI237" s="114">
        <f t="shared" si="439"/>
        <v>0</v>
      </c>
      <c r="BJ237" s="114">
        <f t="shared" si="439"/>
        <v>0</v>
      </c>
      <c r="BK237" s="114">
        <f t="shared" si="439"/>
        <v>0</v>
      </c>
      <c r="BL237" s="62">
        <f t="shared" ref="BL237:BL242" si="440">+BE237+BF237+BG237+BH237+BI237+BJ237+BK237</f>
        <v>0</v>
      </c>
      <c r="BM237" s="62">
        <f t="shared" ref="BM237:BM242" si="441">+BJ237+BI237+BH237+BG237+BF237+BE237</f>
        <v>0</v>
      </c>
      <c r="BN237" s="80"/>
      <c r="BO237" s="137"/>
      <c r="BP237" s="66" t="s">
        <v>98</v>
      </c>
      <c r="BQ237" s="114">
        <f t="shared" ref="BQ237:BW242" si="442">E237-BE237</f>
        <v>0</v>
      </c>
      <c r="BR237" s="114">
        <f t="shared" si="442"/>
        <v>0</v>
      </c>
      <c r="BS237" s="114">
        <f t="shared" si="442"/>
        <v>0</v>
      </c>
      <c r="BT237" s="114">
        <f t="shared" si="442"/>
        <v>0</v>
      </c>
      <c r="BU237" s="114">
        <f t="shared" si="442"/>
        <v>0</v>
      </c>
      <c r="BV237" s="114">
        <f t="shared" si="442"/>
        <v>0</v>
      </c>
      <c r="BW237" s="114">
        <f t="shared" si="442"/>
        <v>0</v>
      </c>
      <c r="BX237" s="62">
        <f t="shared" ref="BX237:BX242" si="443">SUM(BQ237:BW237)</f>
        <v>0</v>
      </c>
      <c r="BY237" s="134"/>
      <c r="BZ237" s="119"/>
      <c r="CA237" s="119"/>
      <c r="CB237" s="119"/>
    </row>
    <row r="238" spans="2:80" ht="15" x14ac:dyDescent="0.2">
      <c r="B238" s="1104"/>
      <c r="D238" s="66" t="s">
        <v>99</v>
      </c>
      <c r="E238" s="114">
        <f>'3. FN PO PARTNERJIH '!D322</f>
        <v>0</v>
      </c>
      <c r="F238" s="114">
        <f>'3. FN PO PARTNERJIH '!E322</f>
        <v>0</v>
      </c>
      <c r="G238" s="114">
        <f>'3. FN PO PARTNERJIH '!F322</f>
        <v>0</v>
      </c>
      <c r="H238" s="114">
        <f>'3. FN PO PARTNERJIH '!G322</f>
        <v>0</v>
      </c>
      <c r="I238" s="114">
        <f>'3. FN PO PARTNERJIH '!H322</f>
        <v>0</v>
      </c>
      <c r="J238" s="114">
        <f>'3. FN PO PARTNERJIH '!I322</f>
        <v>0</v>
      </c>
      <c r="K238" s="114">
        <f>'3. FN PO PARTNERJIH '!J322</f>
        <v>0</v>
      </c>
      <c r="L238" s="62">
        <f t="shared" si="434"/>
        <v>0</v>
      </c>
      <c r="M238" s="85"/>
      <c r="N238" s="73"/>
      <c r="O238" s="66" t="s">
        <v>99</v>
      </c>
      <c r="P238" s="114">
        <f>'8a. Pretekli potrjeni izdatki'!E226</f>
        <v>0</v>
      </c>
      <c r="Q238" s="114">
        <f>'8a. Pretekli potrjeni izdatki'!F226</f>
        <v>0</v>
      </c>
      <c r="R238" s="114">
        <f>'8a. Pretekli potrjeni izdatki'!G226</f>
        <v>0</v>
      </c>
      <c r="S238" s="114">
        <f>'8a. Pretekli potrjeni izdatki'!H226</f>
        <v>0</v>
      </c>
      <c r="T238" s="114">
        <f>'8a. Pretekli potrjeni izdatki'!I226</f>
        <v>0</v>
      </c>
      <c r="U238" s="114">
        <f>'8a. Pretekli potrjeni izdatki'!J226</f>
        <v>0</v>
      </c>
      <c r="V238" s="114">
        <f>'8a. Pretekli potrjeni izdatki'!K226</f>
        <v>0</v>
      </c>
      <c r="W238" s="62">
        <f t="shared" si="435"/>
        <v>0</v>
      </c>
      <c r="X238" s="75"/>
      <c r="Y238" s="73"/>
      <c r="Z238" s="139" t="str">
        <f>IF(COUNTIF('2. IZJAVA'!$P$58,"?*"),'2. IZJAVA'!$P$58,"")</f>
        <v/>
      </c>
      <c r="AA238" s="169" t="s">
        <v>99</v>
      </c>
      <c r="AB238" s="170">
        <f>SUMIFS('6. Seznam dokazil'!P:P,'6. Seznam dokazil'!C:C,AB234,'6. Seznam dokazil'!D:D,$AB$55,'6. Seznam dokazil'!E:E,AA238)</f>
        <v>0</v>
      </c>
      <c r="AC238" s="170">
        <f>SUMIFS('6. Seznam dokazil'!P:P,'6. Seznam dokazil'!C:C,'6a. Seznam dokazil '!AB234,'6. Seznam dokazil'!D:D,'6a. Seznam dokazil '!$AC$55,'6. Seznam dokazil'!E:E,'6a. Seznam dokazil '!AA238)</f>
        <v>0</v>
      </c>
      <c r="AD238" s="170">
        <f>SUMIFS('6. Seznam dokazil'!P:P,'6. Seznam dokazil'!C:C,'6a. Seznam dokazil '!AB234,'6. Seznam dokazil'!D:D,'6a. Seznam dokazil '!$AD$55,'6. Seznam dokazil'!E:E,'6a. Seznam dokazil '!AA238)</f>
        <v>0</v>
      </c>
      <c r="AE238" s="170">
        <f>SUMIFS('6. Seznam dokazil'!P:P,'6. Seznam dokazil'!C:C,'6a. Seznam dokazil '!AB234,'6. Seznam dokazil'!D:D,'6a. Seznam dokazil '!$AE$55,'6. Seznam dokazil'!E:E,'6a. Seznam dokazil '!AA238)</f>
        <v>0</v>
      </c>
      <c r="AF238" s="170">
        <f>SUMIFS('6. Seznam dokazil'!P:P,'6. Seznam dokazil'!C:C,'6a. Seznam dokazil '!AB234,'6. Seznam dokazil'!D:D,'6a. Seznam dokazil '!$AF$55,'6. Seznam dokazil'!E:E,'6a. Seznam dokazil '!AA238)</f>
        <v>0</v>
      </c>
      <c r="AG238" s="170">
        <f>IF($J$50=$AH$3,AL238,SUMIFS('6. Seznam dokazil'!P:P,'6. Seznam dokazil'!C:C,'6a. Seznam dokazil '!AB234,'6. Seznam dokazil'!D:D,'6a. Seznam dokazil '!$AG$55,'6. Seznam dokazil'!E:E,'6a. Seznam dokazil '!AA238))</f>
        <v>0</v>
      </c>
      <c r="AH238" s="170">
        <f>SUMIFS('6. Seznam dokazil'!P:P,'6. Seznam dokazil'!C:C,'6a. Seznam dokazil '!AB234,'6. Seznam dokazil'!D:D,'6a. Seznam dokazil '!$AH$55,'6. Seznam dokazil'!E:E,'6a. Seznam dokazil '!AA238)</f>
        <v>0</v>
      </c>
      <c r="AI238" s="171">
        <f t="shared" si="436"/>
        <v>0</v>
      </c>
      <c r="AJ238" s="171">
        <f t="shared" si="437"/>
        <v>0</v>
      </c>
      <c r="AK238" s="1054"/>
      <c r="AL238" s="170">
        <f>IFERROR((J238/J243)*AK243,0)</f>
        <v>0</v>
      </c>
      <c r="AM238" s="65"/>
      <c r="AN238" s="65"/>
      <c r="AO238" s="65"/>
      <c r="AP238" s="123"/>
      <c r="AQ238" s="124"/>
      <c r="AR238" s="66" t="s">
        <v>99</v>
      </c>
      <c r="AS238" s="114">
        <f>SUMIFS('6. Seznam dokazil'!O:O,'6. Seznam dokazil'!C:C,$AS$234,'6. Seznam dokazil'!D:D,$AS$55,'6. Seznam dokazil'!E:E,AR238)</f>
        <v>0</v>
      </c>
      <c r="AT238" s="114">
        <f>SUMIFS('6. Seznam dokazil'!O:O,'6. Seznam dokazil'!C:C,$AS$234,'6. Seznam dokazil'!D:D,$AT$55,'6. Seznam dokazil'!E:E,AR238)</f>
        <v>0</v>
      </c>
      <c r="AU238" s="114">
        <f>SUMIFS('6. Seznam dokazil'!O:O,'6. Seznam dokazil'!C:C,$AS$234,'6. Seznam dokazil'!D:D,$AU$55,'6. Seznam dokazil'!E:E,AR238)</f>
        <v>0</v>
      </c>
      <c r="AV238" s="114">
        <f>SUMIFS('6. Seznam dokazil'!O:O,'6. Seznam dokazil'!C:C,$AS$234,'6. Seznam dokazil'!D:D,$AV$55,'6. Seznam dokazil'!E:E,AR238)</f>
        <v>0</v>
      </c>
      <c r="AW238" s="114">
        <f>SUMIFS('6. Seznam dokazil'!O:O,'6. Seznam dokazil'!C:C,$AS$234,'6. Seznam dokazil'!D:D,$AW$55,'6. Seznam dokazil'!E:E,AR238)</f>
        <v>0</v>
      </c>
      <c r="AX238" s="114">
        <f>IF($J$50=$AH$3,BB238,SUMIFS('6. Seznam dokazil'!O:O,'6. Seznam dokazil'!C:C,$AS$234,'6. Seznam dokazil'!D:D,$AX$55,'6. Seznam dokazil'!E:E,AR238))</f>
        <v>0</v>
      </c>
      <c r="AY238" s="114">
        <f>SUMIFS('6. Seznam dokazil'!O:O,'6. Seznam dokazil'!C:C,$AS$234,'6. Seznam dokazil'!D:D,$AY$55,'6. Seznam dokazil'!E:E,AR238)</f>
        <v>0</v>
      </c>
      <c r="AZ238" s="62">
        <f t="shared" si="438"/>
        <v>0</v>
      </c>
      <c r="BA238" s="1051"/>
      <c r="BB238" s="173">
        <f>IFERROR((J238/J243)*BA243,0)</f>
        <v>0</v>
      </c>
      <c r="BC238" s="135"/>
      <c r="BD238" s="66" t="s">
        <v>99</v>
      </c>
      <c r="BE238" s="114">
        <f t="shared" si="439"/>
        <v>0</v>
      </c>
      <c r="BF238" s="114">
        <f t="shared" si="439"/>
        <v>0</v>
      </c>
      <c r="BG238" s="114">
        <f t="shared" si="439"/>
        <v>0</v>
      </c>
      <c r="BH238" s="114">
        <f t="shared" si="439"/>
        <v>0</v>
      </c>
      <c r="BI238" s="114">
        <f t="shared" si="439"/>
        <v>0</v>
      </c>
      <c r="BJ238" s="114">
        <f t="shared" si="439"/>
        <v>0</v>
      </c>
      <c r="BK238" s="114">
        <f t="shared" si="439"/>
        <v>0</v>
      </c>
      <c r="BL238" s="62">
        <f t="shared" si="440"/>
        <v>0</v>
      </c>
      <c r="BM238" s="62">
        <f t="shared" si="441"/>
        <v>0</v>
      </c>
      <c r="BN238" s="80"/>
      <c r="BO238" s="137"/>
      <c r="BP238" s="66" t="s">
        <v>99</v>
      </c>
      <c r="BQ238" s="114">
        <f t="shared" si="442"/>
        <v>0</v>
      </c>
      <c r="BR238" s="114">
        <f t="shared" si="442"/>
        <v>0</v>
      </c>
      <c r="BS238" s="114">
        <f t="shared" si="442"/>
        <v>0</v>
      </c>
      <c r="BT238" s="114">
        <f t="shared" si="442"/>
        <v>0</v>
      </c>
      <c r="BU238" s="114">
        <f t="shared" si="442"/>
        <v>0</v>
      </c>
      <c r="BV238" s="114">
        <f t="shared" si="442"/>
        <v>0</v>
      </c>
      <c r="BW238" s="114">
        <f t="shared" si="442"/>
        <v>0</v>
      </c>
      <c r="BX238" s="62">
        <f t="shared" si="443"/>
        <v>0</v>
      </c>
      <c r="BY238" s="134"/>
      <c r="BZ238" s="119"/>
      <c r="CA238" s="119"/>
      <c r="CB238" s="119"/>
    </row>
    <row r="239" spans="2:80" ht="15" x14ac:dyDescent="0.2">
      <c r="B239" s="1104"/>
      <c r="D239" s="66" t="s">
        <v>77</v>
      </c>
      <c r="E239" s="114">
        <f>'3. FN PO PARTNERJIH '!D323</f>
        <v>0</v>
      </c>
      <c r="F239" s="114">
        <f>'3. FN PO PARTNERJIH '!E323</f>
        <v>0</v>
      </c>
      <c r="G239" s="114">
        <f>'3. FN PO PARTNERJIH '!F323</f>
        <v>0</v>
      </c>
      <c r="H239" s="114">
        <f>'3. FN PO PARTNERJIH '!G323</f>
        <v>0</v>
      </c>
      <c r="I239" s="114">
        <f>'3. FN PO PARTNERJIH '!H323</f>
        <v>0</v>
      </c>
      <c r="J239" s="114">
        <f>'3. FN PO PARTNERJIH '!I323</f>
        <v>0</v>
      </c>
      <c r="K239" s="114">
        <f>'3. FN PO PARTNERJIH '!J323</f>
        <v>0</v>
      </c>
      <c r="L239" s="62">
        <f t="shared" si="434"/>
        <v>0</v>
      </c>
      <c r="M239" s="85"/>
      <c r="N239" s="73"/>
      <c r="O239" s="66" t="s">
        <v>77</v>
      </c>
      <c r="P239" s="114">
        <f>'8a. Pretekli potrjeni izdatki'!E227</f>
        <v>0</v>
      </c>
      <c r="Q239" s="114">
        <f>'8a. Pretekli potrjeni izdatki'!F227</f>
        <v>0</v>
      </c>
      <c r="R239" s="114">
        <f>'8a. Pretekli potrjeni izdatki'!G227</f>
        <v>0</v>
      </c>
      <c r="S239" s="114">
        <f>'8a. Pretekli potrjeni izdatki'!H227</f>
        <v>0</v>
      </c>
      <c r="T239" s="114">
        <f>'8a. Pretekli potrjeni izdatki'!I227</f>
        <v>0</v>
      </c>
      <c r="U239" s="114">
        <f>'8a. Pretekli potrjeni izdatki'!J227</f>
        <v>0</v>
      </c>
      <c r="V239" s="114">
        <f>'8a. Pretekli potrjeni izdatki'!K227</f>
        <v>0</v>
      </c>
      <c r="W239" s="62">
        <f t="shared" si="435"/>
        <v>0</v>
      </c>
      <c r="X239" s="75"/>
      <c r="Y239" s="73"/>
      <c r="Z239" s="139" t="str">
        <f>IF(COUNTIF('2. IZJAVA'!$P$58,"?*"),'2. IZJAVA'!$P$58,"")</f>
        <v/>
      </c>
      <c r="AA239" s="169" t="s">
        <v>77</v>
      </c>
      <c r="AB239" s="170">
        <f>SUMIFS('6. Seznam dokazil'!P:P,'6. Seznam dokazil'!C:C,AB234,'6. Seznam dokazil'!D:D,$AB$55,'6. Seznam dokazil'!E:E,AA239)</f>
        <v>0</v>
      </c>
      <c r="AC239" s="170">
        <f>SUMIFS('6. Seznam dokazil'!P:P,'6. Seznam dokazil'!C:C,'6a. Seznam dokazil '!AB234,'6. Seznam dokazil'!D:D,'6a. Seznam dokazil '!$AC$55,'6. Seznam dokazil'!E:E,'6a. Seznam dokazil '!AA239)</f>
        <v>0</v>
      </c>
      <c r="AD239" s="170">
        <f>SUMIFS('6. Seznam dokazil'!P:P,'6. Seznam dokazil'!C:C,'6a. Seznam dokazil '!AB234,'6. Seznam dokazil'!D:D,'6a. Seznam dokazil '!$AD$55,'6. Seznam dokazil'!E:E,'6a. Seznam dokazil '!AA239)</f>
        <v>0</v>
      </c>
      <c r="AE239" s="170">
        <f>SUMIFS('6. Seznam dokazil'!P:P,'6. Seznam dokazil'!C:C,'6a. Seznam dokazil '!AB234,'6. Seznam dokazil'!D:D,'6a. Seznam dokazil '!$AE$55,'6. Seznam dokazil'!E:E,'6a. Seznam dokazil '!AA239)</f>
        <v>0</v>
      </c>
      <c r="AF239" s="170">
        <f>SUMIFS('6. Seznam dokazil'!P:P,'6. Seznam dokazil'!C:C,'6a. Seznam dokazil '!AB234,'6. Seznam dokazil'!D:D,'6a. Seznam dokazil '!$AF$55,'6. Seznam dokazil'!E:E,'6a. Seznam dokazil '!AA239)</f>
        <v>0</v>
      </c>
      <c r="AG239" s="170">
        <f>IF($J$50=$AH$3,AL239,SUMIFS('6. Seznam dokazil'!P:P,'6. Seznam dokazil'!C:C,'6a. Seznam dokazil '!AB234,'6. Seznam dokazil'!D:D,'6a. Seznam dokazil '!$AG$55,'6. Seznam dokazil'!E:E,'6a. Seznam dokazil '!AA239))</f>
        <v>0</v>
      </c>
      <c r="AH239" s="170">
        <f>SUMIFS('6. Seznam dokazil'!P:P,'6. Seznam dokazil'!C:C,'6a. Seznam dokazil '!AB234,'6. Seznam dokazil'!D:D,'6a. Seznam dokazil '!$AH$55,'6. Seznam dokazil'!E:E,'6a. Seznam dokazil '!AA239)</f>
        <v>0</v>
      </c>
      <c r="AI239" s="171">
        <f t="shared" si="436"/>
        <v>0</v>
      </c>
      <c r="AJ239" s="171">
        <f t="shared" si="437"/>
        <v>0</v>
      </c>
      <c r="AK239" s="1054"/>
      <c r="AL239" s="170">
        <f>IFERROR((J239/J243)*AK243,0)</f>
        <v>0</v>
      </c>
      <c r="AM239" s="65"/>
      <c r="AN239" s="65"/>
      <c r="AO239" s="65"/>
      <c r="AP239" s="123"/>
      <c r="AQ239" s="124"/>
      <c r="AR239" s="66" t="s">
        <v>77</v>
      </c>
      <c r="AS239" s="114">
        <f>SUMIFS('6. Seznam dokazil'!O:O,'6. Seznam dokazil'!C:C,$AS$234,'6. Seznam dokazil'!D:D,$AS$55,'6. Seznam dokazil'!E:E,AR239)</f>
        <v>0</v>
      </c>
      <c r="AT239" s="114">
        <f>SUMIFS('6. Seznam dokazil'!O:O,'6. Seznam dokazil'!C:C,$AS$234,'6. Seznam dokazil'!D:D,$AT$55,'6. Seznam dokazil'!E:E,AR239)</f>
        <v>0</v>
      </c>
      <c r="AU239" s="114">
        <f>SUMIFS('6. Seznam dokazil'!O:O,'6. Seznam dokazil'!C:C,$AS$234,'6. Seznam dokazil'!D:D,$AU$55,'6. Seznam dokazil'!E:E,AR239)</f>
        <v>0</v>
      </c>
      <c r="AV239" s="114">
        <f>SUMIFS('6. Seznam dokazil'!O:O,'6. Seznam dokazil'!C:C,$AS$234,'6. Seznam dokazil'!D:D,$AV$55,'6. Seznam dokazil'!E:E,AR239)</f>
        <v>0</v>
      </c>
      <c r="AW239" s="114">
        <f>SUMIFS('6. Seznam dokazil'!O:O,'6. Seznam dokazil'!C:C,$AS$234,'6. Seznam dokazil'!D:D,$AW$55,'6. Seznam dokazil'!E:E,AR239)</f>
        <v>0</v>
      </c>
      <c r="AX239" s="114">
        <f>IF($J$50=$AH$3,BB239,SUMIFS('6. Seznam dokazil'!O:O,'6. Seznam dokazil'!C:C,$AS$234,'6. Seznam dokazil'!D:D,$AX$55,'6. Seznam dokazil'!E:E,AR239))</f>
        <v>0</v>
      </c>
      <c r="AY239" s="114">
        <f>SUMIFS('6. Seznam dokazil'!O:O,'6. Seznam dokazil'!C:C,$AS$234,'6. Seznam dokazil'!D:D,$AY$55,'6. Seznam dokazil'!E:E,AR239)</f>
        <v>0</v>
      </c>
      <c r="AZ239" s="62">
        <f t="shared" si="438"/>
        <v>0</v>
      </c>
      <c r="BA239" s="1051"/>
      <c r="BB239" s="173">
        <f>IFERROR((J239/J243)*BA243,0)</f>
        <v>0</v>
      </c>
      <c r="BC239" s="135"/>
      <c r="BD239" s="66" t="s">
        <v>77</v>
      </c>
      <c r="BE239" s="114">
        <f t="shared" si="439"/>
        <v>0</v>
      </c>
      <c r="BF239" s="114">
        <f t="shared" si="439"/>
        <v>0</v>
      </c>
      <c r="BG239" s="114">
        <f t="shared" si="439"/>
        <v>0</v>
      </c>
      <c r="BH239" s="114">
        <f t="shared" si="439"/>
        <v>0</v>
      </c>
      <c r="BI239" s="114">
        <f t="shared" si="439"/>
        <v>0</v>
      </c>
      <c r="BJ239" s="114">
        <f t="shared" si="439"/>
        <v>0</v>
      </c>
      <c r="BK239" s="114">
        <f t="shared" si="439"/>
        <v>0</v>
      </c>
      <c r="BL239" s="62">
        <f t="shared" si="440"/>
        <v>0</v>
      </c>
      <c r="BM239" s="62">
        <f t="shared" si="441"/>
        <v>0</v>
      </c>
      <c r="BN239" s="80"/>
      <c r="BO239" s="137"/>
      <c r="BP239" s="66" t="s">
        <v>77</v>
      </c>
      <c r="BQ239" s="114">
        <f t="shared" si="442"/>
        <v>0</v>
      </c>
      <c r="BR239" s="114">
        <f t="shared" si="442"/>
        <v>0</v>
      </c>
      <c r="BS239" s="114">
        <f t="shared" si="442"/>
        <v>0</v>
      </c>
      <c r="BT239" s="114">
        <f t="shared" si="442"/>
        <v>0</v>
      </c>
      <c r="BU239" s="114">
        <f t="shared" si="442"/>
        <v>0</v>
      </c>
      <c r="BV239" s="114">
        <f t="shared" si="442"/>
        <v>0</v>
      </c>
      <c r="BW239" s="114">
        <f t="shared" si="442"/>
        <v>0</v>
      </c>
      <c r="BX239" s="62">
        <f t="shared" si="443"/>
        <v>0</v>
      </c>
      <c r="BY239" s="134"/>
      <c r="BZ239" s="119"/>
      <c r="CA239" s="119"/>
      <c r="CB239" s="119"/>
    </row>
    <row r="240" spans="2:80" ht="15" x14ac:dyDescent="0.2">
      <c r="B240" s="1104"/>
      <c r="D240" s="66" t="s">
        <v>78</v>
      </c>
      <c r="E240" s="114">
        <f>'3. FN PO PARTNERJIH '!D324</f>
        <v>0</v>
      </c>
      <c r="F240" s="114">
        <f>'3. FN PO PARTNERJIH '!E324</f>
        <v>0</v>
      </c>
      <c r="G240" s="114">
        <f>'3. FN PO PARTNERJIH '!F324</f>
        <v>0</v>
      </c>
      <c r="H240" s="114">
        <f>'3. FN PO PARTNERJIH '!G324</f>
        <v>0</v>
      </c>
      <c r="I240" s="114">
        <f>'3. FN PO PARTNERJIH '!H324</f>
        <v>0</v>
      </c>
      <c r="J240" s="114">
        <f>'3. FN PO PARTNERJIH '!I324</f>
        <v>0</v>
      </c>
      <c r="K240" s="114">
        <f>'3. FN PO PARTNERJIH '!J324</f>
        <v>0</v>
      </c>
      <c r="L240" s="62">
        <f t="shared" si="434"/>
        <v>0</v>
      </c>
      <c r="M240" s="85"/>
      <c r="N240" s="73"/>
      <c r="O240" s="66" t="s">
        <v>78</v>
      </c>
      <c r="P240" s="114">
        <f>'8a. Pretekli potrjeni izdatki'!E228</f>
        <v>0</v>
      </c>
      <c r="Q240" s="114">
        <f>'8a. Pretekli potrjeni izdatki'!F228</f>
        <v>0</v>
      </c>
      <c r="R240" s="114">
        <f>'8a. Pretekli potrjeni izdatki'!G228</f>
        <v>0</v>
      </c>
      <c r="S240" s="114">
        <f>'8a. Pretekli potrjeni izdatki'!H228</f>
        <v>0</v>
      </c>
      <c r="T240" s="114">
        <f>'8a. Pretekli potrjeni izdatki'!I228</f>
        <v>0</v>
      </c>
      <c r="U240" s="114">
        <f>'8a. Pretekli potrjeni izdatki'!J228</f>
        <v>0</v>
      </c>
      <c r="V240" s="114">
        <f>'8a. Pretekli potrjeni izdatki'!K228</f>
        <v>0</v>
      </c>
      <c r="W240" s="62">
        <f t="shared" si="435"/>
        <v>0</v>
      </c>
      <c r="X240" s="118"/>
      <c r="Y240" s="73"/>
      <c r="Z240" s="139" t="str">
        <f>IF(COUNTIF('2. IZJAVA'!$P$58,"?*"),'2. IZJAVA'!$P$58,"")</f>
        <v/>
      </c>
      <c r="AA240" s="169" t="s">
        <v>78</v>
      </c>
      <c r="AB240" s="170">
        <f>SUMIFS('6. Seznam dokazil'!P:P,'6. Seznam dokazil'!C:C,AB234,'6. Seznam dokazil'!D:D,$AB$55,'6. Seznam dokazil'!E:E,AA240)</f>
        <v>0</v>
      </c>
      <c r="AC240" s="170">
        <f>SUMIFS('6. Seznam dokazil'!P:P,'6. Seznam dokazil'!C:C,'6a. Seznam dokazil '!AB234,'6. Seznam dokazil'!D:D,'6a. Seznam dokazil '!$AC$55,'6. Seznam dokazil'!E:E,'6a. Seznam dokazil '!AA240)</f>
        <v>0</v>
      </c>
      <c r="AD240" s="170">
        <f>SUMIFS('6. Seznam dokazil'!P:P,'6. Seznam dokazil'!C:C,'6a. Seznam dokazil '!AB234,'6. Seznam dokazil'!D:D,'6a. Seznam dokazil '!$AD$55,'6. Seznam dokazil'!E:E,'6a. Seznam dokazil '!AA240)</f>
        <v>0</v>
      </c>
      <c r="AE240" s="170">
        <f>SUMIFS('6. Seznam dokazil'!P:P,'6. Seznam dokazil'!C:C,'6a. Seznam dokazil '!AB234,'6. Seznam dokazil'!D:D,'6a. Seznam dokazil '!$AE$55,'6. Seznam dokazil'!E:E,'6a. Seznam dokazil '!AA240)</f>
        <v>0</v>
      </c>
      <c r="AF240" s="170">
        <f>SUMIFS('6. Seznam dokazil'!P:P,'6. Seznam dokazil'!C:C,'6a. Seznam dokazil '!AB234,'6. Seznam dokazil'!D:D,'6a. Seznam dokazil '!$AF$55,'6. Seznam dokazil'!E:E,'6a. Seznam dokazil '!AA240)</f>
        <v>0</v>
      </c>
      <c r="AG240" s="170">
        <f>IF($J$50=$AH$3,AL240,SUMIFS('6. Seznam dokazil'!P:P,'6. Seznam dokazil'!C:C,'6a. Seznam dokazil '!AB234,'6. Seznam dokazil'!D:D,'6a. Seznam dokazil '!$AG$55,'6. Seznam dokazil'!E:E,'6a. Seznam dokazil '!AA240))</f>
        <v>0</v>
      </c>
      <c r="AH240" s="170">
        <f>SUMIFS('6. Seznam dokazil'!P:P,'6. Seznam dokazil'!C:C,'6a. Seznam dokazil '!AB234,'6. Seznam dokazil'!D:D,'6a. Seznam dokazil '!$AH$55,'6. Seznam dokazil'!E:E,'6a. Seznam dokazil '!AA240)</f>
        <v>0</v>
      </c>
      <c r="AI240" s="171">
        <f t="shared" si="436"/>
        <v>0</v>
      </c>
      <c r="AJ240" s="171">
        <f t="shared" si="437"/>
        <v>0</v>
      </c>
      <c r="AK240" s="1054"/>
      <c r="AL240" s="170">
        <f>IFERROR((J240/J243)*AK243,0)</f>
        <v>0</v>
      </c>
      <c r="AM240" s="65"/>
      <c r="AN240" s="65"/>
      <c r="AO240" s="65"/>
      <c r="AP240" s="123"/>
      <c r="AQ240" s="124"/>
      <c r="AR240" s="66" t="s">
        <v>78</v>
      </c>
      <c r="AS240" s="114">
        <f>SUMIFS('6. Seznam dokazil'!O:O,'6. Seznam dokazil'!C:C,$AS$234,'6. Seznam dokazil'!D:D,$AS$55,'6. Seznam dokazil'!E:E,AR240)</f>
        <v>0</v>
      </c>
      <c r="AT240" s="114">
        <f>SUMIFS('6. Seznam dokazil'!O:O,'6. Seznam dokazil'!C:C,$AS$234,'6. Seznam dokazil'!D:D,$AT$55,'6. Seznam dokazil'!E:E,AR240)</f>
        <v>0</v>
      </c>
      <c r="AU240" s="114">
        <f>SUMIFS('6. Seznam dokazil'!O:O,'6. Seznam dokazil'!C:C,$AS$234,'6. Seznam dokazil'!D:D,$AU$55,'6. Seznam dokazil'!E:E,AR240)</f>
        <v>0</v>
      </c>
      <c r="AV240" s="114">
        <f>SUMIFS('6. Seznam dokazil'!O:O,'6. Seznam dokazil'!C:C,$AS$234,'6. Seznam dokazil'!D:D,$AV$55,'6. Seznam dokazil'!E:E,AR240)</f>
        <v>0</v>
      </c>
      <c r="AW240" s="114">
        <f>SUMIFS('6. Seznam dokazil'!O:O,'6. Seznam dokazil'!C:C,$AS$234,'6. Seznam dokazil'!D:D,$AW$55,'6. Seznam dokazil'!E:E,AR240)</f>
        <v>0</v>
      </c>
      <c r="AX240" s="114">
        <f>IF($J$50=$AH$3,BB240,SUMIFS('6. Seznam dokazil'!O:O,'6. Seznam dokazil'!C:C,$AS$234,'6. Seznam dokazil'!D:D,$AX$55,'6. Seznam dokazil'!E:E,AR240))</f>
        <v>0</v>
      </c>
      <c r="AY240" s="114">
        <f>SUMIFS('6. Seznam dokazil'!O:O,'6. Seznam dokazil'!C:C,$AS$234,'6. Seznam dokazil'!D:D,$AY$55,'6. Seznam dokazil'!E:E,AR240)</f>
        <v>0</v>
      </c>
      <c r="AZ240" s="62">
        <f t="shared" si="438"/>
        <v>0</v>
      </c>
      <c r="BA240" s="1051"/>
      <c r="BB240" s="173">
        <f>IFERROR((J240/J243)*BA243,0)</f>
        <v>0</v>
      </c>
      <c r="BC240" s="135"/>
      <c r="BD240" s="66" t="s">
        <v>78</v>
      </c>
      <c r="BE240" s="114">
        <f t="shared" si="439"/>
        <v>0</v>
      </c>
      <c r="BF240" s="114">
        <f t="shared" si="439"/>
        <v>0</v>
      </c>
      <c r="BG240" s="114">
        <f t="shared" si="439"/>
        <v>0</v>
      </c>
      <c r="BH240" s="114">
        <f t="shared" si="439"/>
        <v>0</v>
      </c>
      <c r="BI240" s="114">
        <f t="shared" si="439"/>
        <v>0</v>
      </c>
      <c r="BJ240" s="114">
        <f t="shared" si="439"/>
        <v>0</v>
      </c>
      <c r="BK240" s="114">
        <f t="shared" si="439"/>
        <v>0</v>
      </c>
      <c r="BL240" s="62">
        <f t="shared" si="440"/>
        <v>0</v>
      </c>
      <c r="BM240" s="62">
        <f t="shared" si="441"/>
        <v>0</v>
      </c>
      <c r="BN240" s="80"/>
      <c r="BO240" s="137"/>
      <c r="BP240" s="66" t="s">
        <v>78</v>
      </c>
      <c r="BQ240" s="114">
        <f t="shared" si="442"/>
        <v>0</v>
      </c>
      <c r="BR240" s="114">
        <f t="shared" si="442"/>
        <v>0</v>
      </c>
      <c r="BS240" s="114">
        <f t="shared" si="442"/>
        <v>0</v>
      </c>
      <c r="BT240" s="114">
        <f t="shared" si="442"/>
        <v>0</v>
      </c>
      <c r="BU240" s="114">
        <f t="shared" si="442"/>
        <v>0</v>
      </c>
      <c r="BV240" s="114">
        <f t="shared" si="442"/>
        <v>0</v>
      </c>
      <c r="BW240" s="114">
        <f t="shared" si="442"/>
        <v>0</v>
      </c>
      <c r="BX240" s="62">
        <f t="shared" si="443"/>
        <v>0</v>
      </c>
      <c r="BY240" s="134"/>
      <c r="BZ240" s="119"/>
      <c r="CA240" s="119"/>
      <c r="CB240" s="119"/>
    </row>
    <row r="241" spans="2:80" ht="15" x14ac:dyDescent="0.2">
      <c r="B241" s="1104"/>
      <c r="D241" s="66" t="s">
        <v>79</v>
      </c>
      <c r="E241" s="114">
        <f>'3. FN PO PARTNERJIH '!D325</f>
        <v>0</v>
      </c>
      <c r="F241" s="114">
        <f>'3. FN PO PARTNERJIH '!E325</f>
        <v>0</v>
      </c>
      <c r="G241" s="114">
        <f>'3. FN PO PARTNERJIH '!F325</f>
        <v>0</v>
      </c>
      <c r="H241" s="114">
        <f>'3. FN PO PARTNERJIH '!G325</f>
        <v>0</v>
      </c>
      <c r="I241" s="114">
        <f>'3. FN PO PARTNERJIH '!H325</f>
        <v>0</v>
      </c>
      <c r="J241" s="114">
        <f>'3. FN PO PARTNERJIH '!I325</f>
        <v>0</v>
      </c>
      <c r="K241" s="114">
        <f>'3. FN PO PARTNERJIH '!J325</f>
        <v>0</v>
      </c>
      <c r="L241" s="62">
        <f t="shared" si="434"/>
        <v>0</v>
      </c>
      <c r="M241" s="85"/>
      <c r="N241" s="73"/>
      <c r="O241" s="66" t="s">
        <v>79</v>
      </c>
      <c r="P241" s="114">
        <f>'8a. Pretekli potrjeni izdatki'!E229</f>
        <v>0</v>
      </c>
      <c r="Q241" s="114">
        <f>'8a. Pretekli potrjeni izdatki'!F229</f>
        <v>0</v>
      </c>
      <c r="R241" s="114">
        <f>'8a. Pretekli potrjeni izdatki'!G229</f>
        <v>0</v>
      </c>
      <c r="S241" s="114">
        <f>'8a. Pretekli potrjeni izdatki'!H229</f>
        <v>0</v>
      </c>
      <c r="T241" s="114">
        <f>'8a. Pretekli potrjeni izdatki'!I229</f>
        <v>0</v>
      </c>
      <c r="U241" s="114">
        <f>'8a. Pretekli potrjeni izdatki'!J229</f>
        <v>0</v>
      </c>
      <c r="V241" s="114">
        <f>'8a. Pretekli potrjeni izdatki'!K229</f>
        <v>0</v>
      </c>
      <c r="W241" s="62">
        <f t="shared" si="435"/>
        <v>0</v>
      </c>
      <c r="X241" s="118"/>
      <c r="Y241" s="73"/>
      <c r="Z241" s="139" t="str">
        <f>IF(COUNTIF('2. IZJAVA'!$P$58,"?*"),'2. IZJAVA'!$P$58,"")</f>
        <v/>
      </c>
      <c r="AA241" s="169" t="s">
        <v>79</v>
      </c>
      <c r="AB241" s="170">
        <f>SUMIFS('6. Seznam dokazil'!P:P,'6. Seznam dokazil'!C:C,AB234,'6. Seznam dokazil'!D:D,$AB$55,'6. Seznam dokazil'!E:E,AA241)</f>
        <v>0</v>
      </c>
      <c r="AC241" s="170">
        <f>SUMIFS('6. Seznam dokazil'!P:P,'6. Seznam dokazil'!C:C,'6a. Seznam dokazil '!AB234,'6. Seznam dokazil'!D:D,'6a. Seznam dokazil '!$AC$55,'6. Seznam dokazil'!E:E,'6a. Seznam dokazil '!AA241)</f>
        <v>0</v>
      </c>
      <c r="AD241" s="170">
        <f>SUMIFS('6. Seznam dokazil'!P:P,'6. Seznam dokazil'!C:C,'6a. Seznam dokazil '!AB234,'6. Seznam dokazil'!D:D,'6a. Seznam dokazil '!$AD$55,'6. Seznam dokazil'!E:E,'6a. Seznam dokazil '!AA241)</f>
        <v>0</v>
      </c>
      <c r="AE241" s="170">
        <f>SUMIFS('6. Seznam dokazil'!P:P,'6. Seznam dokazil'!C:C,'6a. Seznam dokazil '!AB234,'6. Seznam dokazil'!D:D,'6a. Seznam dokazil '!$AE$55,'6. Seznam dokazil'!E:E,'6a. Seznam dokazil '!AA241)</f>
        <v>0</v>
      </c>
      <c r="AF241" s="170">
        <f>SUMIFS('6. Seznam dokazil'!P:P,'6. Seznam dokazil'!C:C,'6a. Seznam dokazil '!AB234,'6. Seznam dokazil'!D:D,'6a. Seznam dokazil '!$AF$55,'6. Seznam dokazil'!E:E,'6a. Seznam dokazil '!AA241)</f>
        <v>0</v>
      </c>
      <c r="AG241" s="170">
        <f>IF($J$50=$AH$3,AL241,SUMIFS('6. Seznam dokazil'!P:P,'6. Seznam dokazil'!C:C,'6a. Seznam dokazil '!AB234,'6. Seznam dokazil'!D:D,'6a. Seznam dokazil '!$AG$55,'6. Seznam dokazil'!E:E,'6a. Seznam dokazil '!AA241))</f>
        <v>0</v>
      </c>
      <c r="AH241" s="170">
        <f>SUMIFS('6. Seznam dokazil'!P:P,'6. Seznam dokazil'!C:C,'6a. Seznam dokazil '!AB234,'6. Seznam dokazil'!D:D,'6a. Seznam dokazil '!$AH$55,'6. Seznam dokazil'!E:E,'6a. Seznam dokazil '!AA241)</f>
        <v>0</v>
      </c>
      <c r="AI241" s="171">
        <f t="shared" si="436"/>
        <v>0</v>
      </c>
      <c r="AJ241" s="171">
        <f t="shared" si="437"/>
        <v>0</v>
      </c>
      <c r="AK241" s="1054"/>
      <c r="AL241" s="170">
        <f>IFERROR((J241/J243)*AK243,0)</f>
        <v>0</v>
      </c>
      <c r="AM241" s="65"/>
      <c r="AN241" s="65"/>
      <c r="AO241" s="65"/>
      <c r="AP241" s="123"/>
      <c r="AQ241" s="124"/>
      <c r="AR241" s="66" t="s">
        <v>79</v>
      </c>
      <c r="AS241" s="114">
        <f>SUMIFS('6. Seznam dokazil'!O:O,'6. Seznam dokazil'!C:C,$AS$234,'6. Seznam dokazil'!D:D,$AS$55,'6. Seznam dokazil'!E:E,AR241)</f>
        <v>0</v>
      </c>
      <c r="AT241" s="114">
        <f>SUMIFS('6. Seznam dokazil'!O:O,'6. Seznam dokazil'!C:C,$AS$234,'6. Seznam dokazil'!D:D,$AT$55,'6. Seznam dokazil'!E:E,AR241)</f>
        <v>0</v>
      </c>
      <c r="AU241" s="114">
        <f>SUMIFS('6. Seznam dokazil'!O:O,'6. Seznam dokazil'!C:C,$AS$234,'6. Seznam dokazil'!D:D,$AU$55,'6. Seznam dokazil'!E:E,AR241)</f>
        <v>0</v>
      </c>
      <c r="AV241" s="114">
        <f>SUMIFS('6. Seznam dokazil'!O:O,'6. Seznam dokazil'!C:C,$AS$234,'6. Seznam dokazil'!D:D,$AV$55,'6. Seznam dokazil'!E:E,AR241)</f>
        <v>0</v>
      </c>
      <c r="AW241" s="114">
        <f>SUMIFS('6. Seznam dokazil'!O:O,'6. Seznam dokazil'!C:C,$AS$234,'6. Seznam dokazil'!D:D,$AW$55,'6. Seznam dokazil'!E:E,AR241)</f>
        <v>0</v>
      </c>
      <c r="AX241" s="114">
        <f>IF($J$50=$AH$3,BB241,SUMIFS('6. Seznam dokazil'!O:O,'6. Seznam dokazil'!C:C,$AS$234,'6. Seznam dokazil'!D:D,$AX$55,'6. Seznam dokazil'!E:E,AR241))</f>
        <v>0</v>
      </c>
      <c r="AY241" s="114">
        <f>SUMIFS('6. Seznam dokazil'!O:O,'6. Seznam dokazil'!C:C,$AS$234,'6. Seznam dokazil'!D:D,$AY$55,'6. Seznam dokazil'!E:E,AR241)</f>
        <v>0</v>
      </c>
      <c r="AZ241" s="62">
        <f t="shared" si="438"/>
        <v>0</v>
      </c>
      <c r="BA241" s="1051"/>
      <c r="BB241" s="173">
        <f>IFERROR((J241/J243)*BA243,0)</f>
        <v>0</v>
      </c>
      <c r="BC241" s="135"/>
      <c r="BD241" s="66" t="s">
        <v>79</v>
      </c>
      <c r="BE241" s="114">
        <f t="shared" si="439"/>
        <v>0</v>
      </c>
      <c r="BF241" s="114">
        <f t="shared" si="439"/>
        <v>0</v>
      </c>
      <c r="BG241" s="114">
        <f t="shared" si="439"/>
        <v>0</v>
      </c>
      <c r="BH241" s="114">
        <f t="shared" si="439"/>
        <v>0</v>
      </c>
      <c r="BI241" s="114">
        <f t="shared" si="439"/>
        <v>0</v>
      </c>
      <c r="BJ241" s="114">
        <f t="shared" si="439"/>
        <v>0</v>
      </c>
      <c r="BK241" s="114">
        <f t="shared" si="439"/>
        <v>0</v>
      </c>
      <c r="BL241" s="62">
        <f t="shared" si="440"/>
        <v>0</v>
      </c>
      <c r="BM241" s="62">
        <f t="shared" si="441"/>
        <v>0</v>
      </c>
      <c r="BN241" s="80"/>
      <c r="BO241" s="137"/>
      <c r="BP241" s="66" t="s">
        <v>79</v>
      </c>
      <c r="BQ241" s="114">
        <f t="shared" si="442"/>
        <v>0</v>
      </c>
      <c r="BR241" s="114">
        <f t="shared" si="442"/>
        <v>0</v>
      </c>
      <c r="BS241" s="114">
        <f t="shared" si="442"/>
        <v>0</v>
      </c>
      <c r="BT241" s="114">
        <f t="shared" si="442"/>
        <v>0</v>
      </c>
      <c r="BU241" s="114">
        <f t="shared" si="442"/>
        <v>0</v>
      </c>
      <c r="BV241" s="114">
        <f t="shared" si="442"/>
        <v>0</v>
      </c>
      <c r="BW241" s="114">
        <f t="shared" si="442"/>
        <v>0</v>
      </c>
      <c r="BX241" s="62">
        <f t="shared" si="443"/>
        <v>0</v>
      </c>
      <c r="BY241" s="134"/>
      <c r="BZ241" s="119"/>
      <c r="CA241" s="119"/>
      <c r="CB241" s="119"/>
    </row>
    <row r="242" spans="2:80" ht="15" x14ac:dyDescent="0.2">
      <c r="B242" s="1104"/>
      <c r="D242" s="66" t="s">
        <v>100</v>
      </c>
      <c r="E242" s="114">
        <f>'3. FN PO PARTNERJIH '!D326</f>
        <v>0</v>
      </c>
      <c r="F242" s="114">
        <f>'3. FN PO PARTNERJIH '!E326</f>
        <v>0</v>
      </c>
      <c r="G242" s="114">
        <f>'3. FN PO PARTNERJIH '!F326</f>
        <v>0</v>
      </c>
      <c r="H242" s="114">
        <f>'3. FN PO PARTNERJIH '!G326</f>
        <v>0</v>
      </c>
      <c r="I242" s="114">
        <f>'3. FN PO PARTNERJIH '!H326</f>
        <v>0</v>
      </c>
      <c r="J242" s="114">
        <f>'3. FN PO PARTNERJIH '!I326</f>
        <v>0</v>
      </c>
      <c r="K242" s="114">
        <f>'3. FN PO PARTNERJIH '!J326</f>
        <v>0</v>
      </c>
      <c r="L242" s="62">
        <f t="shared" si="434"/>
        <v>0</v>
      </c>
      <c r="M242" s="85"/>
      <c r="N242" s="73"/>
      <c r="O242" s="66" t="s">
        <v>100</v>
      </c>
      <c r="P242" s="114">
        <f>'8a. Pretekli potrjeni izdatki'!E230</f>
        <v>0</v>
      </c>
      <c r="Q242" s="114">
        <f>'8a. Pretekli potrjeni izdatki'!F230</f>
        <v>0</v>
      </c>
      <c r="R242" s="114">
        <f>'8a. Pretekli potrjeni izdatki'!G230</f>
        <v>0</v>
      </c>
      <c r="S242" s="114">
        <f>'8a. Pretekli potrjeni izdatki'!H230</f>
        <v>0</v>
      </c>
      <c r="T242" s="114">
        <f>'8a. Pretekli potrjeni izdatki'!I230</f>
        <v>0</v>
      </c>
      <c r="U242" s="114">
        <f>'8a. Pretekli potrjeni izdatki'!J230</f>
        <v>0</v>
      </c>
      <c r="V242" s="114">
        <f>'8a. Pretekli potrjeni izdatki'!K230</f>
        <v>0</v>
      </c>
      <c r="W242" s="62">
        <f t="shared" si="435"/>
        <v>0</v>
      </c>
      <c r="X242" s="118"/>
      <c r="Y242" s="73"/>
      <c r="Z242" s="139" t="str">
        <f>IF(COUNTIF('2. IZJAVA'!$P$58,"?*"),'2. IZJAVA'!$P$58,"")</f>
        <v/>
      </c>
      <c r="AA242" s="169" t="s">
        <v>100</v>
      </c>
      <c r="AB242" s="170">
        <f>SUMIFS('6. Seznam dokazil'!P:P,'6. Seznam dokazil'!C:C,AB234,'6. Seznam dokazil'!D:D,$AB$55,'6. Seznam dokazil'!E:E,AA242)</f>
        <v>0</v>
      </c>
      <c r="AC242" s="170">
        <f>SUMIFS('6. Seznam dokazil'!P:P,'6. Seznam dokazil'!C:C,'6a. Seznam dokazil '!AB234,'6. Seznam dokazil'!D:D,'6a. Seznam dokazil '!$AC$55,'6. Seznam dokazil'!E:E,'6a. Seznam dokazil '!AA242)</f>
        <v>0</v>
      </c>
      <c r="AD242" s="170">
        <f>SUMIFS('6. Seznam dokazil'!P:P,'6. Seznam dokazil'!C:C,'6a. Seznam dokazil '!AB234,'6. Seznam dokazil'!D:D,'6a. Seznam dokazil '!$AD$55,'6. Seznam dokazil'!E:E,'6a. Seznam dokazil '!AA242)</f>
        <v>0</v>
      </c>
      <c r="AE242" s="170">
        <f>SUMIFS('6. Seznam dokazil'!P:P,'6. Seznam dokazil'!C:C,'6a. Seznam dokazil '!AB234,'6. Seznam dokazil'!D:D,'6a. Seznam dokazil '!$AE$55,'6. Seznam dokazil'!E:E,'6a. Seznam dokazil '!AA242)</f>
        <v>0</v>
      </c>
      <c r="AF242" s="170">
        <f>SUMIFS('6. Seznam dokazil'!P:P,'6. Seznam dokazil'!C:C,'6a. Seznam dokazil '!AB234,'6. Seznam dokazil'!D:D,'6a. Seznam dokazil '!$AF$55,'6. Seznam dokazil'!E:E,'6a. Seznam dokazil '!AA242)</f>
        <v>0</v>
      </c>
      <c r="AG242" s="170">
        <f>IF($J$50=$AH$3,AL242,SUMIFS('6. Seznam dokazil'!P:P,'6. Seznam dokazil'!C:C,'6a. Seznam dokazil '!AB234,'6. Seznam dokazil'!D:D,'6a. Seznam dokazil '!$AG$55,'6. Seznam dokazil'!E:E,'6a. Seznam dokazil '!AA242))</f>
        <v>0</v>
      </c>
      <c r="AH242" s="170">
        <f>SUMIFS('6. Seznam dokazil'!P:P,'6. Seznam dokazil'!C:C,'6a. Seznam dokazil '!AB234,'6. Seznam dokazil'!D:D,'6a. Seznam dokazil '!$AH$55,'6. Seznam dokazil'!E:E,'6a. Seznam dokazil '!AA242)</f>
        <v>0</v>
      </c>
      <c r="AI242" s="171">
        <f t="shared" si="436"/>
        <v>0</v>
      </c>
      <c r="AJ242" s="171">
        <f t="shared" si="437"/>
        <v>0</v>
      </c>
      <c r="AK242" s="1055"/>
      <c r="AL242" s="170">
        <f>IFERROR((J242/J243)*AK243,0)</f>
        <v>0</v>
      </c>
      <c r="AM242" s="65"/>
      <c r="AN242" s="65"/>
      <c r="AO242" s="65"/>
      <c r="AP242" s="123"/>
      <c r="AQ242" s="124"/>
      <c r="AR242" s="66" t="s">
        <v>100</v>
      </c>
      <c r="AS242" s="114">
        <f>SUMIFS('6. Seznam dokazil'!O:O,'6. Seznam dokazil'!C:C,$AS$234,'6. Seznam dokazil'!D:D,$AS$55,'6. Seznam dokazil'!E:E,AR242)</f>
        <v>0</v>
      </c>
      <c r="AT242" s="114">
        <f>SUMIFS('6. Seznam dokazil'!O:O,'6. Seznam dokazil'!C:C,$AS$234,'6. Seznam dokazil'!D:D,$AT$55,'6. Seznam dokazil'!E:E,AR242)</f>
        <v>0</v>
      </c>
      <c r="AU242" s="114">
        <f>SUMIFS('6. Seznam dokazil'!O:O,'6. Seznam dokazil'!C:C,$AS$234,'6. Seznam dokazil'!D:D,$AU$55,'6. Seznam dokazil'!E:E,AR242)</f>
        <v>0</v>
      </c>
      <c r="AV242" s="114">
        <f>SUMIFS('6. Seznam dokazil'!O:O,'6. Seznam dokazil'!C:C,$AS$234,'6. Seznam dokazil'!D:D,$AV$55,'6. Seznam dokazil'!E:E,AR242)</f>
        <v>0</v>
      </c>
      <c r="AW242" s="114">
        <f>SUMIFS('6. Seznam dokazil'!O:O,'6. Seznam dokazil'!C:C,$AS$234,'6. Seznam dokazil'!D:D,$AW$55,'6. Seznam dokazil'!E:E,AR242)</f>
        <v>0</v>
      </c>
      <c r="AX242" s="114">
        <f>IF($J$50=$AH$3,BB242,SUMIFS('6. Seznam dokazil'!O:O,'6. Seznam dokazil'!C:C,$AS$234,'6. Seznam dokazil'!D:D,$AX$55,'6. Seznam dokazil'!E:E,AR242))</f>
        <v>0</v>
      </c>
      <c r="AY242" s="114">
        <f>SUMIFS('6. Seznam dokazil'!O:O,'6. Seznam dokazil'!C:C,$AS$234,'6. Seznam dokazil'!D:D,$AY$55,'6. Seznam dokazil'!E:E,AR242)</f>
        <v>0</v>
      </c>
      <c r="AZ242" s="62">
        <f t="shared" si="438"/>
        <v>0</v>
      </c>
      <c r="BA242" s="1052"/>
      <c r="BB242" s="173">
        <f>IFERROR((J242/J243)*BA243,0)</f>
        <v>0</v>
      </c>
      <c r="BC242" s="135"/>
      <c r="BD242" s="66" t="s">
        <v>100</v>
      </c>
      <c r="BE242" s="114">
        <f t="shared" si="439"/>
        <v>0</v>
      </c>
      <c r="BF242" s="114">
        <f t="shared" si="439"/>
        <v>0</v>
      </c>
      <c r="BG242" s="114">
        <f t="shared" si="439"/>
        <v>0</v>
      </c>
      <c r="BH242" s="114">
        <f t="shared" si="439"/>
        <v>0</v>
      </c>
      <c r="BI242" s="114">
        <f t="shared" si="439"/>
        <v>0</v>
      </c>
      <c r="BJ242" s="114">
        <f t="shared" si="439"/>
        <v>0</v>
      </c>
      <c r="BK242" s="114">
        <f t="shared" si="439"/>
        <v>0</v>
      </c>
      <c r="BL242" s="62">
        <f t="shared" si="440"/>
        <v>0</v>
      </c>
      <c r="BM242" s="62">
        <f t="shared" si="441"/>
        <v>0</v>
      </c>
      <c r="BN242" s="80"/>
      <c r="BO242" s="137"/>
      <c r="BP242" s="66" t="s">
        <v>100</v>
      </c>
      <c r="BQ242" s="114">
        <f t="shared" si="442"/>
        <v>0</v>
      </c>
      <c r="BR242" s="114">
        <f t="shared" si="442"/>
        <v>0</v>
      </c>
      <c r="BS242" s="114">
        <f t="shared" si="442"/>
        <v>0</v>
      </c>
      <c r="BT242" s="114">
        <f t="shared" si="442"/>
        <v>0</v>
      </c>
      <c r="BU242" s="114">
        <f t="shared" si="442"/>
        <v>0</v>
      </c>
      <c r="BV242" s="114">
        <f t="shared" si="442"/>
        <v>0</v>
      </c>
      <c r="BW242" s="114">
        <f t="shared" si="442"/>
        <v>0</v>
      </c>
      <c r="BX242" s="62">
        <f t="shared" si="443"/>
        <v>0</v>
      </c>
      <c r="BY242" s="134"/>
      <c r="BZ242" s="119"/>
      <c r="CA242" s="119"/>
      <c r="CB242" s="119"/>
    </row>
    <row r="243" spans="2:80" ht="45.75" thickBot="1" x14ac:dyDescent="0.25">
      <c r="B243" s="1105"/>
      <c r="D243" s="66" t="str">
        <f>"ODOBRENA SREDSTVA"&amp;" "&amp;E234</f>
        <v>ODOBRENA SREDSTVA PARTNER 15</v>
      </c>
      <c r="E243" s="67">
        <f t="shared" ref="E243:L243" si="444">SUM(E237:E242)</f>
        <v>0</v>
      </c>
      <c r="F243" s="67">
        <f t="shared" si="444"/>
        <v>0</v>
      </c>
      <c r="G243" s="67">
        <f t="shared" si="444"/>
        <v>0</v>
      </c>
      <c r="H243" s="67">
        <f t="shared" si="444"/>
        <v>0</v>
      </c>
      <c r="I243" s="67">
        <f t="shared" si="444"/>
        <v>0</v>
      </c>
      <c r="J243" s="67">
        <f t="shared" si="444"/>
        <v>0</v>
      </c>
      <c r="K243" s="67">
        <f t="shared" si="444"/>
        <v>0</v>
      </c>
      <c r="L243" s="67">
        <f t="shared" si="444"/>
        <v>0</v>
      </c>
      <c r="M243" s="85"/>
      <c r="N243" s="73"/>
      <c r="O243" s="66" t="str">
        <f>"PPI"&amp;" "&amp;P234</f>
        <v>PPI 0</v>
      </c>
      <c r="P243" s="67">
        <f t="shared" ref="P243:W243" si="445">SUM(P237:P242)</f>
        <v>0</v>
      </c>
      <c r="Q243" s="67">
        <f t="shared" si="445"/>
        <v>0</v>
      </c>
      <c r="R243" s="67">
        <f t="shared" si="445"/>
        <v>0</v>
      </c>
      <c r="S243" s="67">
        <f t="shared" si="445"/>
        <v>0</v>
      </c>
      <c r="T243" s="67">
        <f t="shared" si="445"/>
        <v>0</v>
      </c>
      <c r="U243" s="67">
        <f t="shared" si="445"/>
        <v>0</v>
      </c>
      <c r="V243" s="67">
        <f t="shared" si="445"/>
        <v>0</v>
      </c>
      <c r="W243" s="67">
        <f t="shared" si="445"/>
        <v>0</v>
      </c>
      <c r="X243" s="118"/>
      <c r="Y243" s="73"/>
      <c r="Z243" s="139"/>
      <c r="AA243" s="169" t="str">
        <f>$AA$47&amp;" "&amp;AB234</f>
        <v>POTRJENI (PO KONTROLI) PARTNER 15</v>
      </c>
      <c r="AB243" s="182">
        <f t="shared" ref="AB243:AH243" si="446">SUM(AB237:AB242)</f>
        <v>0</v>
      </c>
      <c r="AC243" s="182">
        <f t="shared" si="446"/>
        <v>0</v>
      </c>
      <c r="AD243" s="182">
        <f t="shared" si="446"/>
        <v>0</v>
      </c>
      <c r="AE243" s="182">
        <f t="shared" si="446"/>
        <v>0</v>
      </c>
      <c r="AF243" s="182">
        <f t="shared" si="446"/>
        <v>0</v>
      </c>
      <c r="AG243" s="182">
        <f t="shared" si="446"/>
        <v>0</v>
      </c>
      <c r="AH243" s="182">
        <f t="shared" si="446"/>
        <v>0</v>
      </c>
      <c r="AI243" s="182">
        <f>SUM(AI237:AI242)</f>
        <v>0</v>
      </c>
      <c r="AJ243" s="182">
        <f>+AH243+AI243</f>
        <v>0</v>
      </c>
      <c r="AK243" s="182" t="b">
        <f>IF($J$50=$AH$3,IF(((AB243*AG235)+U243)&lt;=J243,(AB243*AG235),J243-U243))</f>
        <v>0</v>
      </c>
      <c r="AL243" s="182">
        <f>+AL242+AL241+AL240+AL239+AL238+AL237</f>
        <v>0</v>
      </c>
      <c r="AM243" s="65"/>
      <c r="AN243" s="65"/>
      <c r="AO243" s="65"/>
      <c r="AP243" s="123"/>
      <c r="AQ243" s="124"/>
      <c r="AR243" s="66" t="str">
        <f>$AA$47&amp;" "&amp;AS234</f>
        <v>POTRJENI (PO KONTROLI) PARTNER 15</v>
      </c>
      <c r="AS243" s="67">
        <f t="shared" ref="AS243:AZ243" si="447">SUM(AS237:AS242)</f>
        <v>0</v>
      </c>
      <c r="AT243" s="67">
        <f t="shared" si="447"/>
        <v>0</v>
      </c>
      <c r="AU243" s="67">
        <f t="shared" si="447"/>
        <v>0</v>
      </c>
      <c r="AV243" s="67">
        <f t="shared" si="447"/>
        <v>0</v>
      </c>
      <c r="AW243" s="67">
        <f t="shared" si="447"/>
        <v>0</v>
      </c>
      <c r="AX243" s="67">
        <f t="shared" si="447"/>
        <v>0</v>
      </c>
      <c r="AY243" s="67">
        <f t="shared" si="447"/>
        <v>0</v>
      </c>
      <c r="AZ243" s="67">
        <f t="shared" si="447"/>
        <v>0</v>
      </c>
      <c r="BA243" s="183" t="b">
        <f>IF($J$50=$AH$3,IF(((AS243*AG235)+U243)&lt;=J243,(AS243*AG235),J243-U243))</f>
        <v>0</v>
      </c>
      <c r="BB243" s="183">
        <f>+BB242+BB241+BB240+BB239+BB238+BB237</f>
        <v>0</v>
      </c>
      <c r="BC243" s="135"/>
      <c r="BD243" s="66" t="str">
        <f>$AA$47&amp;" "&amp;BE234</f>
        <v>POTRJENI (PO KONTROLI) 0</v>
      </c>
      <c r="BE243" s="67">
        <f t="shared" ref="BE243:BK243" si="448">SUM(BE237:BE242)</f>
        <v>0</v>
      </c>
      <c r="BF243" s="67">
        <f t="shared" si="448"/>
        <v>0</v>
      </c>
      <c r="BG243" s="67">
        <f t="shared" si="448"/>
        <v>0</v>
      </c>
      <c r="BH243" s="67">
        <f t="shared" si="448"/>
        <v>0</v>
      </c>
      <c r="BI243" s="67">
        <f t="shared" si="448"/>
        <v>0</v>
      </c>
      <c r="BJ243" s="67">
        <f t="shared" si="448"/>
        <v>0</v>
      </c>
      <c r="BK243" s="67">
        <f t="shared" si="448"/>
        <v>0</v>
      </c>
      <c r="BL243" s="67">
        <f>SUM(BL237:BL242)</f>
        <v>0</v>
      </c>
      <c r="BM243" s="67">
        <f>+BK243+BL243</f>
        <v>0</v>
      </c>
      <c r="BN243" s="80"/>
      <c r="BO243" s="137"/>
      <c r="BP243" s="66" t="str">
        <f>$BP$50&amp;" "&amp;BQ234</f>
        <v>PREOSTALA SREDSTVA PARTNER 15</v>
      </c>
      <c r="BQ243" s="67">
        <f t="shared" ref="BQ243:BX243" si="449">SUM(BQ237:BQ242)</f>
        <v>0</v>
      </c>
      <c r="BR243" s="67">
        <f t="shared" si="449"/>
        <v>0</v>
      </c>
      <c r="BS243" s="67">
        <f t="shared" si="449"/>
        <v>0</v>
      </c>
      <c r="BT243" s="67">
        <f t="shared" si="449"/>
        <v>0</v>
      </c>
      <c r="BU243" s="67">
        <f t="shared" si="449"/>
        <v>0</v>
      </c>
      <c r="BV243" s="67">
        <f t="shared" si="449"/>
        <v>0</v>
      </c>
      <c r="BW243" s="67">
        <f t="shared" si="449"/>
        <v>0</v>
      </c>
      <c r="BX243" s="67">
        <f t="shared" si="449"/>
        <v>0</v>
      </c>
      <c r="BY243" s="134"/>
      <c r="BZ243" s="119"/>
      <c r="CA243" s="119"/>
      <c r="CB243" s="119"/>
    </row>
    <row r="244" spans="2:80" x14ac:dyDescent="0.35">
      <c r="D244" s="84"/>
      <c r="E244" s="84"/>
      <c r="F244" s="84"/>
      <c r="G244" s="84"/>
      <c r="H244" s="84"/>
      <c r="I244" s="84"/>
      <c r="J244" s="84"/>
      <c r="K244" s="84"/>
      <c r="L244" s="84"/>
      <c r="M244" s="85"/>
      <c r="N244" s="73"/>
      <c r="O244" s="118"/>
      <c r="P244" s="118"/>
      <c r="Q244" s="118"/>
      <c r="R244" s="118"/>
      <c r="S244" s="118"/>
      <c r="T244" s="118"/>
      <c r="U244" s="118"/>
      <c r="V244" s="118"/>
      <c r="W244" s="118"/>
      <c r="X244" s="149"/>
      <c r="Y244" s="73"/>
      <c r="Z244" s="139"/>
      <c r="AA244" s="122"/>
      <c r="AB244" s="122"/>
      <c r="AC244" s="122"/>
      <c r="AD244" s="122"/>
      <c r="AE244" s="122"/>
      <c r="AF244" s="122"/>
      <c r="AG244" s="295" t="str">
        <f>IFERROR(IF(METODAADMIN=PAVŠAL,IF(AG243&gt;(ROUNDUP(AB243*AG235,2)),PREKORAČITEV,""),""),"")</f>
        <v/>
      </c>
      <c r="AH244" s="122"/>
      <c r="AI244" s="122"/>
      <c r="AJ244" s="122"/>
      <c r="AK244" s="122"/>
      <c r="AL244" s="122"/>
      <c r="AM244" s="122"/>
      <c r="AN244" s="122"/>
      <c r="AO244" s="122"/>
      <c r="AP244" s="123"/>
      <c r="AQ244" s="124"/>
      <c r="AR244" s="126"/>
      <c r="AS244" s="126"/>
      <c r="AT244" s="126"/>
      <c r="AU244" s="126"/>
      <c r="AV244" s="126"/>
      <c r="AW244" s="126"/>
      <c r="AX244" s="126"/>
      <c r="AY244" s="126"/>
      <c r="AZ244" s="126"/>
      <c r="BA244" s="126"/>
      <c r="BB244" s="127"/>
      <c r="BC244" s="135"/>
      <c r="BD244" s="130"/>
      <c r="BE244" s="130"/>
      <c r="BF244" s="130"/>
      <c r="BG244" s="130"/>
      <c r="BH244" s="130"/>
      <c r="BI244" s="130"/>
      <c r="BJ244" s="130"/>
      <c r="BK244" s="130"/>
      <c r="BL244" s="130"/>
      <c r="BM244" s="130"/>
      <c r="BN244" s="130"/>
      <c r="BO244" s="137"/>
      <c r="BP244" s="133"/>
      <c r="BQ244" s="534" t="str">
        <f>IF(BQ243&lt;0,"PREKORAČITEV POSTAVKE!!!","")</f>
        <v/>
      </c>
      <c r="BR244" s="534" t="str">
        <f t="shared" ref="BR244" si="450">IF(BR243&lt;0,"PREKORAČITEV POSTAVKE!!!","")</f>
        <v/>
      </c>
      <c r="BS244" s="534" t="str">
        <f t="shared" ref="BS244" si="451">IF(BS243&lt;0,"PREKORAČITEV POSTAVKE!!!","")</f>
        <v/>
      </c>
      <c r="BT244" s="534" t="str">
        <f t="shared" ref="BT244" si="452">IF(BT243&lt;0,"PREKORAČITEV POSTAVKE!!!","")</f>
        <v/>
      </c>
      <c r="BU244" s="534" t="str">
        <f t="shared" ref="BU244" si="453">IF(BU243&lt;0,"PREKORAČITEV POSTAVKE!!!","")</f>
        <v/>
      </c>
      <c r="BV244" s="534" t="str">
        <f t="shared" ref="BV244" si="454">IF(BV243&lt;0,"PREKORAČITEV POSTAVKE!!!","")</f>
        <v/>
      </c>
      <c r="BW244" s="534" t="str">
        <f t="shared" ref="BW244" si="455">IF(BW243&lt;0,"PREKORAČITEV POSTAVKE!!!","")</f>
        <v/>
      </c>
      <c r="BX244" s="534" t="str">
        <f>IF(BX243&lt;0,"PREKORAČITEV!!!","")</f>
        <v/>
      </c>
      <c r="BY244" s="134"/>
      <c r="BZ244" s="119"/>
      <c r="CA244" s="119"/>
      <c r="CB244" s="119"/>
    </row>
    <row r="245" spans="2:80" ht="26.25" thickBot="1" x14ac:dyDescent="0.4">
      <c r="D245" s="84"/>
      <c r="E245" s="84"/>
      <c r="F245" s="84"/>
      <c r="G245" s="84"/>
      <c r="H245" s="84"/>
      <c r="I245" s="84"/>
      <c r="J245" s="84"/>
      <c r="K245" s="84"/>
      <c r="L245" s="84"/>
      <c r="M245" s="85"/>
      <c r="N245" s="73"/>
      <c r="O245" s="118"/>
      <c r="P245" s="118"/>
      <c r="Q245" s="118"/>
      <c r="R245" s="118"/>
      <c r="S245" s="118"/>
      <c r="T245" s="118"/>
      <c r="U245" s="118"/>
      <c r="V245" s="118"/>
      <c r="W245" s="118"/>
      <c r="X245" s="149"/>
      <c r="Y245" s="73"/>
      <c r="Z245" s="139"/>
      <c r="AA245" s="334" t="s">
        <v>162</v>
      </c>
      <c r="AB245" s="335">
        <f>SUM(AB243:AG243)</f>
        <v>0</v>
      </c>
      <c r="AC245" s="122"/>
      <c r="AD245" s="122"/>
      <c r="AE245" s="122"/>
      <c r="AF245" s="317" t="str">
        <f>IF(AG244=$AH$7,$AH$8,"")</f>
        <v/>
      </c>
      <c r="AG245" s="216" t="str">
        <f>IF(AG244=$AH$7,AB243*AG235,"")</f>
        <v/>
      </c>
      <c r="AH245" s="122"/>
      <c r="AI245" s="122"/>
      <c r="AJ245" s="122"/>
      <c r="AK245" s="122"/>
      <c r="AL245" s="122"/>
      <c r="AM245" s="122"/>
      <c r="AN245" s="122"/>
      <c r="AO245" s="122"/>
      <c r="AP245" s="123"/>
      <c r="AQ245" s="124"/>
      <c r="AR245" s="126"/>
      <c r="AS245" s="126"/>
      <c r="AT245" s="126"/>
      <c r="AU245" s="126"/>
      <c r="AV245" s="126"/>
      <c r="AW245" s="126"/>
      <c r="AX245" s="126"/>
      <c r="AY245" s="126"/>
      <c r="AZ245" s="126"/>
      <c r="BA245" s="126"/>
      <c r="BB245" s="127"/>
      <c r="BC245" s="135"/>
      <c r="BD245" s="130"/>
      <c r="BE245" s="130"/>
      <c r="BF245" s="130"/>
      <c r="BG245" s="130"/>
      <c r="BH245" s="130"/>
      <c r="BI245" s="130"/>
      <c r="BJ245" s="130"/>
      <c r="BK245" s="130"/>
      <c r="BL245" s="130"/>
      <c r="BM245" s="130"/>
      <c r="BN245" s="130"/>
      <c r="BO245" s="137"/>
      <c r="BP245" s="133"/>
      <c r="BQ245" s="133"/>
      <c r="BR245" s="133"/>
      <c r="BS245" s="133"/>
      <c r="BT245" s="133"/>
      <c r="BU245" s="133"/>
      <c r="BV245" s="133"/>
      <c r="BW245" s="133"/>
      <c r="BX245" s="133"/>
      <c r="BY245" s="134"/>
      <c r="BZ245" s="119"/>
      <c r="CA245" s="119"/>
      <c r="CB245" s="119"/>
    </row>
    <row r="246" spans="2:80" ht="27" thickTop="1" thickBot="1" x14ac:dyDescent="0.4">
      <c r="D246" s="84"/>
      <c r="E246" s="84"/>
      <c r="F246" s="84"/>
      <c r="G246" s="84"/>
      <c r="H246" s="84"/>
      <c r="I246" s="84"/>
      <c r="J246" s="84"/>
      <c r="K246" s="84"/>
      <c r="L246" s="84"/>
      <c r="M246" s="85"/>
      <c r="N246" s="73"/>
      <c r="O246" s="310"/>
      <c r="P246" s="310"/>
      <c r="Q246" s="310"/>
      <c r="R246" s="310"/>
      <c r="S246" s="310"/>
      <c r="T246" s="310"/>
      <c r="U246" s="310"/>
      <c r="V246" s="310"/>
      <c r="W246" s="310"/>
      <c r="X246" s="75"/>
      <c r="Y246" s="73"/>
      <c r="Z246" s="139"/>
      <c r="AA246" s="122"/>
      <c r="AB246" s="122"/>
      <c r="AC246" s="122"/>
      <c r="AD246" s="122"/>
      <c r="AE246" s="122"/>
      <c r="AF246" s="318" t="str">
        <f>IF(AG244=$AH$7,$AH$9,"")</f>
        <v/>
      </c>
      <c r="AG246" s="216" t="str">
        <f>IFERROR(ROUNDUP(IF(AG244=$AH$7,(AG243-AB243*AG235),""),2),"")</f>
        <v/>
      </c>
      <c r="AH246" s="122"/>
      <c r="AI246" s="122"/>
      <c r="AJ246" s="122"/>
      <c r="AK246" s="122"/>
      <c r="AL246" s="122"/>
      <c r="AM246" s="122"/>
      <c r="AN246" s="122"/>
      <c r="AO246" s="122"/>
      <c r="AP246" s="123"/>
      <c r="AQ246" s="124"/>
      <c r="AR246" s="126"/>
      <c r="AS246" s="126"/>
      <c r="AT246" s="126"/>
      <c r="AU246" s="126"/>
      <c r="AV246" s="126"/>
      <c r="AW246" s="126"/>
      <c r="AX246" s="126"/>
      <c r="AY246" s="126"/>
      <c r="AZ246" s="126"/>
      <c r="BA246" s="126"/>
      <c r="BB246" s="127"/>
      <c r="BC246" s="135"/>
      <c r="BD246" s="130"/>
      <c r="BE246" s="130"/>
      <c r="BF246" s="130"/>
      <c r="BG246" s="130"/>
      <c r="BH246" s="130"/>
      <c r="BI246" s="130"/>
      <c r="BJ246" s="130"/>
      <c r="BK246" s="130"/>
      <c r="BL246" s="130"/>
      <c r="BM246" s="130"/>
      <c r="BN246" s="130"/>
      <c r="BO246" s="137"/>
      <c r="BP246" s="133"/>
      <c r="BQ246" s="133"/>
      <c r="BR246" s="133"/>
      <c r="BS246" s="133"/>
      <c r="BT246" s="133"/>
      <c r="BU246" s="133"/>
      <c r="BV246" s="133"/>
      <c r="BW246" s="133"/>
      <c r="BX246" s="133"/>
      <c r="BY246" s="134"/>
      <c r="BZ246" s="119"/>
      <c r="CA246" s="119"/>
      <c r="CB246" s="119"/>
    </row>
    <row r="247" spans="2:80" ht="26.25" thickBot="1" x14ac:dyDescent="0.4">
      <c r="C247" s="284"/>
      <c r="D247" s="190"/>
      <c r="E247" s="190"/>
      <c r="F247" s="190"/>
      <c r="G247" s="190"/>
      <c r="H247" s="190"/>
      <c r="I247" s="190"/>
      <c r="J247" s="190"/>
      <c r="K247" s="190"/>
      <c r="L247" s="190"/>
      <c r="M247" s="191"/>
      <c r="N247" s="310"/>
      <c r="O247" s="310"/>
      <c r="P247" s="310"/>
      <c r="Q247" s="310"/>
      <c r="R247" s="310"/>
      <c r="S247" s="310"/>
      <c r="T247" s="310"/>
      <c r="U247" s="310"/>
      <c r="V247" s="310"/>
      <c r="W247" s="310"/>
      <c r="X247" s="331"/>
      <c r="Y247" s="310"/>
      <c r="Z247" s="192" t="s">
        <v>259</v>
      </c>
      <c r="AA247" s="192"/>
      <c r="AB247" s="192"/>
      <c r="AC247" s="192"/>
      <c r="AD247" s="192"/>
      <c r="AE247" s="192"/>
      <c r="AF247" s="192"/>
      <c r="AG247" s="326" t="str">
        <f>IFERROR(#REF!,"")</f>
        <v/>
      </c>
      <c r="AH247" s="192"/>
      <c r="AI247" s="192"/>
      <c r="AJ247" s="192"/>
      <c r="AK247" s="192"/>
      <c r="AL247" s="192"/>
      <c r="AM247" s="192"/>
      <c r="AN247" s="192"/>
      <c r="AO247" s="192"/>
      <c r="AP247" s="192"/>
      <c r="AQ247" s="194" t="s">
        <v>146</v>
      </c>
      <c r="AR247" s="194"/>
      <c r="AS247" s="194"/>
      <c r="AT247" s="194"/>
      <c r="AU247" s="194"/>
      <c r="AV247" s="194"/>
      <c r="AW247" s="194"/>
      <c r="AX247" s="194"/>
      <c r="AY247" s="194"/>
      <c r="AZ247" s="194"/>
      <c r="BA247" s="194"/>
      <c r="BB247" s="195"/>
      <c r="BC247" s="196"/>
      <c r="BD247" s="197"/>
      <c r="BE247" s="197"/>
      <c r="BF247" s="197"/>
      <c r="BG247" s="197"/>
      <c r="BH247" s="197"/>
      <c r="BI247" s="197"/>
      <c r="BJ247" s="197"/>
      <c r="BK247" s="197"/>
      <c r="BL247" s="197"/>
      <c r="BM247" s="197"/>
      <c r="BN247" s="197"/>
      <c r="BO247" s="198"/>
      <c r="BP247" s="199"/>
      <c r="BQ247" s="199"/>
      <c r="BR247" s="199"/>
      <c r="BS247" s="199"/>
      <c r="BT247" s="199"/>
      <c r="BU247" s="199"/>
      <c r="BV247" s="199"/>
      <c r="BW247" s="199"/>
      <c r="BX247" s="199"/>
      <c r="BY247" s="200"/>
      <c r="BZ247" s="119"/>
      <c r="CA247" s="119"/>
      <c r="CB247" s="119"/>
    </row>
    <row r="248" spans="2:80" ht="26.25" thickBot="1" x14ac:dyDescent="0.4">
      <c r="D248" s="86" t="s">
        <v>171</v>
      </c>
      <c r="E248" s="285" t="str">
        <f>B55</f>
        <v>NOSILEC PROJEKTA</v>
      </c>
      <c r="F248" s="84"/>
      <c r="G248" s="329" t="str">
        <f>'3. FN PO PARTNERJIH '!C6</f>
        <v>Finančni načrt PROJEKTA</v>
      </c>
      <c r="H248" s="330"/>
      <c r="I248" s="84"/>
      <c r="J248" s="84"/>
      <c r="K248" s="84"/>
      <c r="L248" s="84"/>
      <c r="M248" s="85"/>
      <c r="N248" s="73"/>
      <c r="O248" s="73"/>
      <c r="P248" s="73"/>
      <c r="Q248" s="73"/>
      <c r="R248" s="73"/>
      <c r="S248" s="73"/>
      <c r="T248" s="73"/>
      <c r="U248" s="73"/>
      <c r="V248" s="73"/>
      <c r="W248" s="73"/>
      <c r="X248" s="75"/>
      <c r="Y248" s="73"/>
      <c r="AA248" s="95" t="s">
        <v>171</v>
      </c>
      <c r="AB248" s="207">
        <f>'1.NASLOVNICA'!J38</f>
        <v>0</v>
      </c>
      <c r="AC248" s="53"/>
      <c r="AD248" s="53"/>
      <c r="AE248" s="53"/>
      <c r="AF248" s="53"/>
      <c r="AG248" s="53"/>
      <c r="AH248" s="53"/>
      <c r="AI248" s="53"/>
      <c r="AJ248" s="53"/>
      <c r="AK248" s="53"/>
      <c r="AL248" s="53"/>
      <c r="AM248" s="53"/>
      <c r="AN248" s="53"/>
      <c r="AO248" s="53"/>
      <c r="AP248" s="123"/>
      <c r="AQ248" s="58"/>
      <c r="AR248" s="58"/>
      <c r="AS248" s="95">
        <f>AB248</f>
        <v>0</v>
      </c>
      <c r="AT248" s="207"/>
      <c r="AU248" s="58"/>
      <c r="AV248" s="58"/>
      <c r="AW248" s="58"/>
      <c r="AX248" s="58"/>
      <c r="AY248" s="58"/>
      <c r="AZ248" s="58"/>
      <c r="BA248" s="58"/>
      <c r="BB248" s="58"/>
      <c r="BZ248" s="119"/>
      <c r="CA248" s="119"/>
      <c r="CB248" s="119"/>
    </row>
    <row r="249" spans="2:80" ht="30.75" thickBot="1" x14ac:dyDescent="0.4">
      <c r="D249" s="203" t="s">
        <v>101</v>
      </c>
      <c r="E249" s="204" t="s">
        <v>102</v>
      </c>
      <c r="F249" s="84"/>
      <c r="G249" s="262" t="s">
        <v>101</v>
      </c>
      <c r="H249" s="263" t="s">
        <v>102</v>
      </c>
      <c r="I249" s="84" t="s">
        <v>425</v>
      </c>
      <c r="J249" s="84" t="s">
        <v>426</v>
      </c>
      <c r="K249" s="84"/>
      <c r="L249" s="84"/>
      <c r="M249" s="85"/>
      <c r="N249" s="73"/>
      <c r="O249" s="73"/>
      <c r="P249" s="73"/>
      <c r="Q249" s="73"/>
      <c r="R249" s="73"/>
      <c r="S249" s="73"/>
      <c r="T249" s="73"/>
      <c r="U249" s="73"/>
      <c r="V249" s="73"/>
      <c r="W249" s="73"/>
      <c r="X249" s="75"/>
      <c r="Y249" s="73"/>
      <c r="AA249" s="203" t="s">
        <v>101</v>
      </c>
      <c r="AB249" s="204" t="s">
        <v>102</v>
      </c>
      <c r="AC249" s="53"/>
      <c r="AD249" s="208" t="s">
        <v>206</v>
      </c>
      <c r="AE249" s="209">
        <f>'8a. Pretekli potrjeni izdatki'!I11</f>
        <v>1</v>
      </c>
      <c r="AF249" s="53"/>
      <c r="AG249" s="53"/>
      <c r="AH249" s="53"/>
      <c r="AI249" s="53"/>
      <c r="AJ249" s="53"/>
      <c r="AK249" s="53"/>
      <c r="AL249" s="53"/>
      <c r="AM249" s="53"/>
      <c r="AN249" s="53"/>
      <c r="AO249" s="53"/>
      <c r="AP249" s="123"/>
      <c r="AQ249" s="58"/>
      <c r="AR249" s="58"/>
      <c r="AS249" s="203" t="s">
        <v>101</v>
      </c>
      <c r="AT249" s="204" t="s">
        <v>102</v>
      </c>
      <c r="AU249" s="58"/>
      <c r="AV249" s="58"/>
      <c r="AW249" s="58"/>
      <c r="AX249" s="58"/>
      <c r="AY249" s="58"/>
      <c r="AZ249" s="58"/>
      <c r="BA249" s="58"/>
      <c r="BB249" s="58"/>
      <c r="BZ249" s="119"/>
      <c r="CA249" s="119"/>
      <c r="CB249" s="119"/>
    </row>
    <row r="250" spans="2:80" ht="30.75" thickBot="1" x14ac:dyDescent="0.4">
      <c r="D250" s="205" t="s">
        <v>103</v>
      </c>
      <c r="E250" s="206" t="e">
        <f>'3. FN PO PARTNERJIH '!F28</f>
        <v>#DIV/0!</v>
      </c>
      <c r="F250" s="84"/>
      <c r="G250" s="259" t="s">
        <v>103</v>
      </c>
      <c r="H250" s="611" t="e">
        <f>'3. FN PO PARTNERJIH '!F9</f>
        <v>#DIV/0!</v>
      </c>
      <c r="I250" s="612" t="e">
        <f>ROUND(H250,4)</f>
        <v>#DIV/0!</v>
      </c>
      <c r="J250" s="612" t="e">
        <f>TRUNC(I250,4)</f>
        <v>#DIV/0!</v>
      </c>
      <c r="K250" s="84"/>
      <c r="L250" s="84"/>
      <c r="M250" s="85"/>
      <c r="N250" s="73"/>
      <c r="O250" s="73"/>
      <c r="P250" s="73"/>
      <c r="Q250" s="73"/>
      <c r="R250" s="73"/>
      <c r="S250" s="73"/>
      <c r="T250" s="73"/>
      <c r="U250" s="73"/>
      <c r="V250" s="73"/>
      <c r="W250" s="73"/>
      <c r="X250" s="75"/>
      <c r="Y250" s="73"/>
      <c r="AA250" s="205" t="s">
        <v>103</v>
      </c>
      <c r="AB250" s="206" t="e">
        <f>NS_trunc</f>
        <v>#DIV/0!</v>
      </c>
      <c r="AC250" s="53"/>
      <c r="AD250" s="210" t="s">
        <v>207</v>
      </c>
      <c r="AE250" s="209">
        <f>'8a. Pretekli potrjeni izdatki'!I12</f>
        <v>0</v>
      </c>
      <c r="AF250" s="53"/>
      <c r="AG250" s="53"/>
      <c r="AH250" s="53"/>
      <c r="AI250" s="53"/>
      <c r="AJ250" s="53"/>
      <c r="AK250" s="53"/>
      <c r="AL250" s="53"/>
      <c r="AM250" s="53"/>
      <c r="AN250" s="53"/>
      <c r="AO250" s="53"/>
      <c r="AP250" s="123"/>
      <c r="AQ250" s="58"/>
      <c r="AR250" s="58"/>
      <c r="AS250" s="205" t="s">
        <v>103</v>
      </c>
      <c r="AT250" s="610" t="e">
        <f>AB250</f>
        <v>#DIV/0!</v>
      </c>
      <c r="AU250" s="58"/>
      <c r="AV250" s="58"/>
      <c r="AW250" s="58"/>
      <c r="AX250" s="58"/>
      <c r="AY250" s="58"/>
      <c r="AZ250" s="58"/>
      <c r="BA250" s="58"/>
      <c r="BB250" s="58"/>
      <c r="BZ250" s="119"/>
      <c r="CA250" s="119"/>
      <c r="CB250" s="119"/>
    </row>
    <row r="251" spans="2:80" x14ac:dyDescent="0.35">
      <c r="D251" s="205" t="s">
        <v>104</v>
      </c>
      <c r="E251" s="206" t="e">
        <f>'3. FN PO PARTNERJIH '!F29</f>
        <v>#DIV/0!</v>
      </c>
      <c r="F251" s="84"/>
      <c r="G251" s="259" t="s">
        <v>104</v>
      </c>
      <c r="H251" s="611" t="e">
        <f>'3. FN PO PARTNERJIH '!F10</f>
        <v>#DIV/0!</v>
      </c>
      <c r="I251" s="612" t="e">
        <f>ROUND(H251,4)</f>
        <v>#DIV/0!</v>
      </c>
      <c r="J251" s="612" t="e">
        <f>TRUNC(I251,4)</f>
        <v>#DIV/0!</v>
      </c>
      <c r="K251" s="84"/>
      <c r="L251" s="84"/>
      <c r="M251" s="85"/>
      <c r="N251" s="73"/>
      <c r="O251" s="73"/>
      <c r="P251" s="73"/>
      <c r="Q251" s="73"/>
      <c r="R251" s="73"/>
      <c r="S251" s="73"/>
      <c r="T251" s="73"/>
      <c r="U251" s="73"/>
      <c r="V251" s="73"/>
      <c r="W251" s="73"/>
      <c r="X251" s="75"/>
      <c r="Y251" s="73"/>
      <c r="AA251" s="205" t="s">
        <v>104</v>
      </c>
      <c r="AB251" s="206" t="e">
        <f>LU_trunc</f>
        <v>#DIV/0!</v>
      </c>
      <c r="AC251" s="53"/>
      <c r="AD251" s="53"/>
      <c r="AE251" s="53"/>
      <c r="AF251" s="53"/>
      <c r="AG251" s="53"/>
      <c r="AH251" s="53"/>
      <c r="AI251" s="53"/>
      <c r="AJ251" s="53"/>
      <c r="AK251" s="53"/>
      <c r="AL251" s="53"/>
      <c r="AM251" s="53"/>
      <c r="AN251" s="53"/>
      <c r="AO251" s="53"/>
      <c r="AP251" s="123"/>
      <c r="AQ251" s="58"/>
      <c r="AR251" s="58"/>
      <c r="AS251" s="205" t="s">
        <v>104</v>
      </c>
      <c r="AT251" s="206" t="e">
        <f>AB251</f>
        <v>#DIV/0!</v>
      </c>
      <c r="AU251" s="58"/>
      <c r="AV251" s="58"/>
      <c r="AW251" s="58"/>
      <c r="AX251" s="58"/>
      <c r="AY251" s="58"/>
      <c r="AZ251" s="58"/>
      <c r="BA251" s="58"/>
      <c r="BB251" s="58"/>
    </row>
    <row r="252" spans="2:80" ht="30" x14ac:dyDescent="0.35">
      <c r="D252" s="205" t="s">
        <v>106</v>
      </c>
      <c r="E252" s="206" t="e">
        <f>'3. FN PO PARTNERJIH '!F30</f>
        <v>#DIV/0!</v>
      </c>
      <c r="F252" s="84"/>
      <c r="G252" s="259" t="s">
        <v>106</v>
      </c>
      <c r="H252" s="260" t="e">
        <f>'3. FN PO PARTNERJIH '!F11</f>
        <v>#DIV/0!</v>
      </c>
      <c r="I252" s="84"/>
      <c r="J252" s="84"/>
      <c r="K252" s="84"/>
      <c r="L252" s="84"/>
      <c r="M252" s="85"/>
      <c r="N252" s="73"/>
      <c r="O252" s="73"/>
      <c r="P252" s="73"/>
      <c r="Q252" s="73"/>
      <c r="R252" s="73"/>
      <c r="S252" s="73"/>
      <c r="T252" s="73"/>
      <c r="U252" s="73"/>
      <c r="V252" s="73"/>
      <c r="W252" s="73"/>
      <c r="X252" s="75"/>
      <c r="Y252" s="73"/>
      <c r="AA252" s="205" t="s">
        <v>106</v>
      </c>
      <c r="AB252" s="206" t="e">
        <f>H252</f>
        <v>#DIV/0!</v>
      </c>
      <c r="AC252" s="53"/>
      <c r="AD252" s="53"/>
      <c r="AE252" s="53"/>
      <c r="AF252" s="53"/>
      <c r="AG252" s="53"/>
      <c r="AH252" s="53"/>
      <c r="AI252" s="53"/>
      <c r="AJ252" s="53"/>
      <c r="AK252" s="53"/>
      <c r="AL252" s="53"/>
      <c r="AM252" s="53"/>
      <c r="AN252" s="53"/>
      <c r="AO252" s="53"/>
      <c r="AP252" s="123"/>
      <c r="AQ252" s="58"/>
      <c r="AR252" s="58"/>
      <c r="AS252" s="205" t="s">
        <v>106</v>
      </c>
      <c r="AT252" s="206" t="e">
        <f>AB252</f>
        <v>#DIV/0!</v>
      </c>
      <c r="AU252" s="58"/>
      <c r="AV252" s="58"/>
      <c r="AW252" s="58"/>
      <c r="AX252" s="58"/>
      <c r="AY252" s="58"/>
      <c r="AZ252" s="58"/>
      <c r="BA252" s="58"/>
      <c r="BB252" s="58"/>
    </row>
    <row r="253" spans="2:80" ht="30.75" thickBot="1" x14ac:dyDescent="0.4">
      <c r="D253" s="205" t="s">
        <v>107</v>
      </c>
      <c r="E253" s="206" t="e">
        <f>'3. FN PO PARTNERJIH '!F31</f>
        <v>#DIV/0!</v>
      </c>
      <c r="F253" s="84"/>
      <c r="G253" s="261" t="s">
        <v>375</v>
      </c>
      <c r="H253" s="260" t="e">
        <f>'3. FN PO PARTNERJIH '!F12</f>
        <v>#DIV/0!</v>
      </c>
      <c r="I253" s="84"/>
      <c r="J253" s="84"/>
      <c r="K253" s="84"/>
      <c r="L253" s="84"/>
      <c r="M253" s="85"/>
      <c r="N253" s="73"/>
      <c r="O253" s="73"/>
      <c r="P253" s="73"/>
      <c r="Q253" s="73"/>
      <c r="R253" s="73"/>
      <c r="S253" s="73"/>
      <c r="T253" s="73"/>
      <c r="U253" s="73"/>
      <c r="V253" s="73"/>
      <c r="W253" s="73"/>
      <c r="X253" s="118"/>
      <c r="Y253" s="73"/>
      <c r="AA253" s="205" t="s">
        <v>107</v>
      </c>
      <c r="AB253" s="206" t="e">
        <f>H253</f>
        <v>#DIV/0!</v>
      </c>
      <c r="AC253" s="53"/>
      <c r="AD253" s="53"/>
      <c r="AE253" s="53"/>
      <c r="AF253" s="53"/>
      <c r="AG253" s="53"/>
      <c r="AH253" s="53"/>
      <c r="AI253" s="53"/>
      <c r="AJ253" s="53"/>
      <c r="AK253" s="53"/>
      <c r="AL253" s="53"/>
      <c r="AM253" s="53"/>
      <c r="AN253" s="53"/>
      <c r="AO253" s="53"/>
      <c r="AP253" s="123"/>
      <c r="AQ253" s="58"/>
      <c r="AR253" s="58"/>
      <c r="AS253" s="205" t="s">
        <v>107</v>
      </c>
      <c r="AT253" s="206" t="e">
        <f>AB253</f>
        <v>#DIV/0!</v>
      </c>
      <c r="AU253" s="58"/>
      <c r="AV253" s="58"/>
      <c r="AW253" s="58"/>
      <c r="AX253" s="58"/>
      <c r="AY253" s="58"/>
      <c r="AZ253" s="58"/>
      <c r="BA253" s="58"/>
      <c r="BB253" s="58"/>
    </row>
    <row r="254" spans="2:80" x14ac:dyDescent="0.35">
      <c r="D254" s="84"/>
      <c r="E254" s="84"/>
      <c r="F254" s="84"/>
      <c r="G254" s="84"/>
      <c r="H254" s="84"/>
      <c r="I254" s="84"/>
      <c r="J254" s="84"/>
      <c r="K254" s="84"/>
      <c r="L254" s="84"/>
      <c r="M254" s="85"/>
      <c r="N254" s="73"/>
      <c r="O254" s="73"/>
      <c r="P254" s="73"/>
      <c r="Q254" s="73"/>
      <c r="R254" s="73"/>
      <c r="S254" s="73"/>
      <c r="T254" s="73"/>
      <c r="U254" s="73"/>
      <c r="V254" s="73"/>
      <c r="W254" s="73"/>
      <c r="X254" s="118"/>
      <c r="Y254" s="73"/>
      <c r="AA254" s="53"/>
      <c r="AB254" s="211"/>
      <c r="AC254" s="53"/>
      <c r="AD254" s="53"/>
      <c r="AE254" s="53"/>
      <c r="AF254" s="53"/>
      <c r="AG254" s="53"/>
      <c r="AH254" s="53"/>
      <c r="AI254" s="53"/>
      <c r="AJ254" s="53"/>
      <c r="AK254" s="53"/>
      <c r="AL254" s="53"/>
      <c r="AM254" s="53"/>
      <c r="AN254" s="53"/>
      <c r="AO254" s="53"/>
      <c r="AP254" s="123"/>
      <c r="AQ254" s="58"/>
      <c r="AR254" s="58"/>
      <c r="AS254" s="58"/>
      <c r="AT254" s="270"/>
      <c r="AU254" s="58"/>
      <c r="AV254" s="58"/>
      <c r="AW254" s="58"/>
      <c r="AX254" s="58"/>
      <c r="AY254" s="58"/>
      <c r="AZ254" s="58"/>
      <c r="BA254" s="58"/>
      <c r="BB254" s="58"/>
    </row>
    <row r="255" spans="2:80" ht="26.25" thickBot="1" x14ac:dyDescent="0.4">
      <c r="D255" s="84"/>
      <c r="E255" s="84"/>
      <c r="F255" s="84"/>
      <c r="G255" s="84"/>
      <c r="H255" s="84"/>
      <c r="I255" s="84"/>
      <c r="J255" s="84"/>
      <c r="K255" s="84"/>
      <c r="L255" s="84"/>
      <c r="M255" s="85"/>
      <c r="N255" s="73"/>
      <c r="O255" s="73"/>
      <c r="P255" s="73"/>
      <c r="Q255" s="73"/>
      <c r="R255" s="73"/>
      <c r="S255" s="73"/>
      <c r="T255" s="73"/>
      <c r="U255" s="73"/>
      <c r="V255" s="73"/>
      <c r="W255" s="73"/>
      <c r="X255" s="118"/>
      <c r="Y255" s="73"/>
      <c r="AA255" s="53"/>
      <c r="AB255" s="53"/>
      <c r="AC255" s="211"/>
      <c r="AD255" s="53"/>
      <c r="AE255" s="53"/>
      <c r="AF255" s="53"/>
      <c r="AG255" s="53"/>
      <c r="AH255" s="53"/>
      <c r="AI255" s="53"/>
      <c r="AJ255" s="53"/>
      <c r="AK255" s="53"/>
      <c r="AL255" s="53"/>
      <c r="AM255" s="53"/>
      <c r="AN255" s="53"/>
      <c r="AO255" s="53"/>
      <c r="AP255" s="123"/>
      <c r="AQ255" s="58"/>
      <c r="AR255" s="58"/>
      <c r="AS255" s="58"/>
      <c r="AT255" s="58"/>
      <c r="AU255" s="58"/>
      <c r="AV255" s="58"/>
      <c r="AW255" s="58"/>
      <c r="AX255" s="58"/>
      <c r="AY255" s="58"/>
      <c r="AZ255" s="58"/>
      <c r="BA255" s="58"/>
      <c r="BB255" s="58"/>
    </row>
    <row r="256" spans="2:80" ht="26.25" thickBot="1" x14ac:dyDescent="0.4">
      <c r="D256" s="84"/>
      <c r="E256" s="84"/>
      <c r="F256" s="84"/>
      <c r="G256" s="84"/>
      <c r="H256" s="84"/>
      <c r="I256" s="84"/>
      <c r="J256" s="84"/>
      <c r="K256" s="84"/>
      <c r="L256" s="84"/>
      <c r="M256" s="85"/>
      <c r="N256" s="73"/>
      <c r="O256" s="73"/>
      <c r="P256" s="73"/>
      <c r="Q256" s="73"/>
      <c r="R256" s="73"/>
      <c r="S256" s="73"/>
      <c r="T256" s="73"/>
      <c r="U256" s="73"/>
      <c r="V256" s="73"/>
      <c r="W256" s="73"/>
      <c r="X256" s="118"/>
      <c r="Y256" s="73"/>
      <c r="Z256" s="53" t="s">
        <v>192</v>
      </c>
      <c r="AA256" s="212" t="s">
        <v>164</v>
      </c>
      <c r="AB256" s="336" t="e">
        <f>AB250</f>
        <v>#DIV/0!</v>
      </c>
      <c r="AC256" s="122"/>
      <c r="AD256" s="122"/>
      <c r="AE256" s="122"/>
      <c r="AF256" s="122"/>
      <c r="AG256" s="53"/>
      <c r="AH256" s="53"/>
      <c r="AI256" s="53"/>
      <c r="AJ256" s="53"/>
      <c r="AK256" s="53"/>
      <c r="AL256" s="53"/>
      <c r="AM256" s="53"/>
      <c r="AN256" s="53"/>
      <c r="AO256" s="53"/>
      <c r="AP256" s="123"/>
      <c r="AQ256" s="58"/>
      <c r="AR256" s="58" t="s">
        <v>192</v>
      </c>
      <c r="AS256" s="212" t="s">
        <v>164</v>
      </c>
      <c r="AT256" s="336" t="e">
        <f>AT250</f>
        <v>#DIV/0!</v>
      </c>
      <c r="AU256" s="126"/>
      <c r="AV256" s="126"/>
      <c r="AW256" s="126"/>
      <c r="AX256" s="126"/>
      <c r="AY256" s="58"/>
      <c r="AZ256" s="58"/>
      <c r="BA256" s="58"/>
      <c r="BB256" s="58"/>
    </row>
    <row r="257" spans="4:54" ht="26.25" thickBot="1" x14ac:dyDescent="0.4">
      <c r="D257" s="86" t="str">
        <f>$D$248&amp;B68</f>
        <v>Finančni načrt PARTNER 1</v>
      </c>
      <c r="E257" s="84"/>
      <c r="F257" s="84"/>
      <c r="G257" s="84"/>
      <c r="H257" s="84"/>
      <c r="I257" s="84"/>
      <c r="J257" s="84"/>
      <c r="K257" s="84"/>
      <c r="L257" s="84"/>
      <c r="M257" s="85"/>
      <c r="N257" s="73"/>
      <c r="O257" s="73"/>
      <c r="P257" s="73"/>
      <c r="Q257" s="73"/>
      <c r="R257" s="73"/>
      <c r="S257" s="73"/>
      <c r="T257" s="73"/>
      <c r="U257" s="73"/>
      <c r="V257" s="73"/>
      <c r="W257" s="73"/>
      <c r="X257" s="149"/>
      <c r="Y257" s="73"/>
      <c r="AA257" s="122"/>
      <c r="AB257" s="213"/>
      <c r="AC257" s="122"/>
      <c r="AD257" s="122"/>
      <c r="AE257" s="122"/>
      <c r="AF257" s="122"/>
      <c r="AG257" s="53"/>
      <c r="AH257" s="53"/>
      <c r="AI257" s="53"/>
      <c r="AJ257" s="53"/>
      <c r="AK257" s="53"/>
      <c r="AL257" s="53"/>
      <c r="AM257" s="53"/>
      <c r="AN257" s="53"/>
      <c r="AO257" s="53"/>
      <c r="AP257" s="123"/>
      <c r="AQ257" s="58"/>
      <c r="AR257" s="58"/>
      <c r="AS257" s="126"/>
      <c r="AT257" s="271"/>
      <c r="AU257" s="126"/>
      <c r="AV257" s="126"/>
      <c r="AW257" s="126"/>
      <c r="AX257" s="126"/>
      <c r="AY257" s="58"/>
      <c r="AZ257" s="58"/>
      <c r="BA257" s="58"/>
      <c r="BB257" s="58"/>
    </row>
    <row r="258" spans="4:54" ht="26.25" thickBot="1" x14ac:dyDescent="0.4">
      <c r="D258" s="203" t="s">
        <v>101</v>
      </c>
      <c r="E258" s="204"/>
      <c r="F258" s="84"/>
      <c r="G258" s="84"/>
      <c r="H258" s="84"/>
      <c r="I258" s="84"/>
      <c r="J258" s="84"/>
      <c r="K258" s="84"/>
      <c r="L258" s="84"/>
      <c r="M258" s="85"/>
      <c r="N258" s="73"/>
      <c r="O258" s="73"/>
      <c r="P258" s="73"/>
      <c r="Q258" s="73"/>
      <c r="R258" s="73"/>
      <c r="S258" s="73"/>
      <c r="T258" s="73"/>
      <c r="U258" s="73"/>
      <c r="V258" s="73"/>
      <c r="W258" s="73"/>
      <c r="X258" s="149"/>
      <c r="Y258" s="73"/>
      <c r="Z258" s="53" t="s">
        <v>191</v>
      </c>
      <c r="AA258" s="214" t="s">
        <v>165</v>
      </c>
      <c r="AB258" s="337" t="e">
        <f>AB251</f>
        <v>#DIV/0!</v>
      </c>
      <c r="AC258" s="215" t="e">
        <f>+AB258*AC263</f>
        <v>#DIV/0!</v>
      </c>
      <c r="AD258" s="216"/>
      <c r="AE258" s="122"/>
      <c r="AF258" s="122"/>
      <c r="AG258" s="53"/>
      <c r="AH258" s="53"/>
      <c r="AI258" s="53"/>
      <c r="AJ258" s="53"/>
      <c r="AK258" s="53"/>
      <c r="AL258" s="53"/>
      <c r="AM258" s="53"/>
      <c r="AN258" s="53"/>
      <c r="AO258" s="53"/>
      <c r="AP258" s="123"/>
      <c r="AQ258" s="58"/>
      <c r="AR258" s="58" t="s">
        <v>191</v>
      </c>
      <c r="AS258" s="214" t="s">
        <v>165</v>
      </c>
      <c r="AT258" s="337" t="e">
        <f>AT251</f>
        <v>#DIV/0!</v>
      </c>
      <c r="AU258" s="215" t="e">
        <f>+AT258*AU263</f>
        <v>#DIV/0!</v>
      </c>
      <c r="AV258" s="272"/>
      <c r="AW258" s="126"/>
      <c r="AX258" s="126"/>
      <c r="AY258" s="58"/>
      <c r="AZ258" s="58"/>
      <c r="BA258" s="58"/>
      <c r="BB258" s="58"/>
    </row>
    <row r="259" spans="4:54" ht="30" x14ac:dyDescent="0.35">
      <c r="D259" s="205" t="s">
        <v>103</v>
      </c>
      <c r="E259" s="206" t="e">
        <f>'3. FN PO PARTNERJIH '!F47</f>
        <v>#DIV/0!</v>
      </c>
      <c r="F259" s="84"/>
      <c r="G259" s="84"/>
      <c r="H259" s="84"/>
      <c r="I259" s="84"/>
      <c r="J259" s="84"/>
      <c r="K259" s="84"/>
      <c r="L259" s="84"/>
      <c r="M259" s="85"/>
      <c r="N259" s="73"/>
      <c r="O259" s="73"/>
      <c r="P259" s="73"/>
      <c r="Q259" s="73"/>
      <c r="R259" s="73"/>
      <c r="S259" s="73"/>
      <c r="T259" s="73"/>
      <c r="U259" s="73"/>
      <c r="V259" s="73"/>
      <c r="W259" s="73"/>
      <c r="X259" s="75"/>
      <c r="Y259" s="73"/>
      <c r="Z259" s="53" t="s">
        <v>193</v>
      </c>
      <c r="AA259" s="217" t="s">
        <v>177</v>
      </c>
      <c r="AB259" s="218" t="e">
        <f>AB252</f>
        <v>#DIV/0!</v>
      </c>
      <c r="AC259" s="122"/>
      <c r="AD259" s="216"/>
      <c r="AE259" s="122"/>
      <c r="AF259" s="219"/>
      <c r="AG259" s="53"/>
      <c r="AH259" s="53"/>
      <c r="AI259" s="53"/>
      <c r="AJ259" s="53"/>
      <c r="AK259" s="53"/>
      <c r="AL259" s="53"/>
      <c r="AM259" s="53"/>
      <c r="AN259" s="53"/>
      <c r="AO259" s="53"/>
      <c r="AP259" s="123"/>
      <c r="AQ259" s="58"/>
      <c r="AR259" s="58" t="s">
        <v>193</v>
      </c>
      <c r="AS259" s="217" t="s">
        <v>177</v>
      </c>
      <c r="AT259" s="218" t="e">
        <f>AT252</f>
        <v>#DIV/0!</v>
      </c>
      <c r="AU259" s="126"/>
      <c r="AV259" s="272"/>
      <c r="AW259" s="126"/>
      <c r="AX259" s="273"/>
      <c r="AY259" s="58"/>
      <c r="AZ259" s="58"/>
      <c r="BA259" s="58"/>
      <c r="BB259" s="58"/>
    </row>
    <row r="260" spans="4:54" ht="26.25" thickBot="1" x14ac:dyDescent="0.4">
      <c r="D260" s="205" t="s">
        <v>104</v>
      </c>
      <c r="E260" s="206" t="e">
        <f>'3. FN PO PARTNERJIH '!F48</f>
        <v>#DIV/0!</v>
      </c>
      <c r="F260" s="84"/>
      <c r="G260" s="84"/>
      <c r="H260" s="84"/>
      <c r="I260" s="84"/>
      <c r="J260" s="84"/>
      <c r="K260" s="84"/>
      <c r="L260" s="84"/>
      <c r="M260" s="85"/>
      <c r="N260" s="73"/>
      <c r="O260" s="73"/>
      <c r="P260" s="73"/>
      <c r="Q260" s="73"/>
      <c r="R260" s="73"/>
      <c r="S260" s="73"/>
      <c r="T260" s="73"/>
      <c r="U260" s="73"/>
      <c r="V260" s="73"/>
      <c r="W260" s="73"/>
      <c r="X260" s="75"/>
      <c r="Y260" s="73"/>
      <c r="Z260" s="122" t="s">
        <v>194</v>
      </c>
      <c r="AA260" s="220" t="s">
        <v>178</v>
      </c>
      <c r="AB260" s="221" t="e">
        <f>AB253</f>
        <v>#DIV/0!</v>
      </c>
      <c r="AC260" s="219" t="e">
        <f>+AB260*AB258</f>
        <v>#DIV/0!</v>
      </c>
      <c r="AD260" s="216"/>
      <c r="AE260" s="122"/>
      <c r="AF260" s="219"/>
      <c r="AG260" s="53"/>
      <c r="AH260" s="53"/>
      <c r="AI260" s="53"/>
      <c r="AJ260" s="53"/>
      <c r="AK260" s="53"/>
      <c r="AL260" s="53"/>
      <c r="AM260" s="53"/>
      <c r="AN260" s="53"/>
      <c r="AO260" s="53"/>
      <c r="AP260" s="123"/>
      <c r="AQ260" s="58"/>
      <c r="AR260" s="126" t="s">
        <v>194</v>
      </c>
      <c r="AS260" s="220" t="s">
        <v>178</v>
      </c>
      <c r="AT260" s="221" t="e">
        <f>AT253</f>
        <v>#DIV/0!</v>
      </c>
      <c r="AU260" s="273" t="e">
        <f>+AT260*AT258</f>
        <v>#DIV/0!</v>
      </c>
      <c r="AV260" s="272"/>
      <c r="AW260" s="126"/>
      <c r="AX260" s="273"/>
      <c r="AY260" s="58"/>
      <c r="AZ260" s="58"/>
      <c r="BA260" s="58"/>
      <c r="BB260" s="58"/>
    </row>
    <row r="261" spans="4:54" ht="30.75" thickBot="1" x14ac:dyDescent="0.4">
      <c r="D261" s="205" t="s">
        <v>106</v>
      </c>
      <c r="E261" s="206" t="e">
        <f>'3. FN PO PARTNERJIH '!F49</f>
        <v>#DIV/0!</v>
      </c>
      <c r="F261" s="84"/>
      <c r="G261" s="84"/>
      <c r="H261" s="84"/>
      <c r="I261" s="84"/>
      <c r="J261" s="84"/>
      <c r="K261" s="84"/>
      <c r="L261" s="84"/>
      <c r="M261" s="85"/>
      <c r="N261" s="73"/>
      <c r="O261" s="73"/>
      <c r="P261" s="73"/>
      <c r="Q261" s="73"/>
      <c r="R261" s="73"/>
      <c r="S261" s="73"/>
      <c r="T261" s="73"/>
      <c r="U261" s="73"/>
      <c r="V261" s="73"/>
      <c r="W261" s="73"/>
      <c r="X261" s="75"/>
      <c r="Y261" s="73"/>
      <c r="AA261" s="122"/>
      <c r="AB261" s="122"/>
      <c r="AC261" s="122"/>
      <c r="AD261" s="122"/>
      <c r="AE261" s="122"/>
      <c r="AF261" s="122"/>
      <c r="AG261" s="53"/>
      <c r="AH261" s="53"/>
      <c r="AI261" s="53"/>
      <c r="AJ261" s="53"/>
      <c r="AK261" s="53"/>
      <c r="AL261" s="53"/>
      <c r="AM261" s="53"/>
      <c r="AN261" s="53"/>
      <c r="AO261" s="53"/>
      <c r="AP261" s="123"/>
      <c r="AQ261" s="58"/>
      <c r="AR261" s="58"/>
      <c r="AS261" s="126"/>
      <c r="AT261" s="126"/>
      <c r="AU261" s="126"/>
      <c r="AV261" s="126"/>
      <c r="AW261" s="126"/>
      <c r="AX261" s="126"/>
      <c r="AY261" s="58"/>
      <c r="AZ261" s="58"/>
      <c r="BA261" s="58"/>
      <c r="BB261" s="58"/>
    </row>
    <row r="262" spans="4:54" ht="30.75" thickBot="1" x14ac:dyDescent="0.4">
      <c r="D262" s="205" t="s">
        <v>107</v>
      </c>
      <c r="E262" s="206" t="e">
        <f>'3. FN PO PARTNERJIH '!F50</f>
        <v>#DIV/0!</v>
      </c>
      <c r="F262" s="84"/>
      <c r="G262" s="84"/>
      <c r="H262" s="84"/>
      <c r="I262" s="84"/>
      <c r="J262" s="84"/>
      <c r="K262" s="84"/>
      <c r="L262" s="84"/>
      <c r="M262" s="85"/>
      <c r="N262" s="73"/>
      <c r="O262" s="73"/>
      <c r="P262" s="73"/>
      <c r="Q262" s="73"/>
      <c r="R262" s="73"/>
      <c r="S262" s="73"/>
      <c r="T262" s="73"/>
      <c r="U262" s="73"/>
      <c r="V262" s="73"/>
      <c r="W262" s="73"/>
      <c r="X262" s="75"/>
      <c r="Y262" s="73"/>
      <c r="Z262" s="122" t="s">
        <v>185</v>
      </c>
      <c r="AA262" s="222" t="s">
        <v>179</v>
      </c>
      <c r="AB262" s="122"/>
      <c r="AC262" s="1071" t="s">
        <v>180</v>
      </c>
      <c r="AD262" s="1072"/>
      <c r="AE262" s="1072"/>
      <c r="AF262" s="1073"/>
      <c r="AG262" s="53"/>
      <c r="AH262" s="53"/>
      <c r="AI262" s="53"/>
      <c r="AJ262" s="53"/>
      <c r="AK262" s="53"/>
      <c r="AL262" s="53"/>
      <c r="AM262" s="53"/>
      <c r="AN262" s="53"/>
      <c r="AO262" s="53"/>
      <c r="AP262" s="123"/>
      <c r="AQ262" s="58"/>
      <c r="AR262" s="126" t="s">
        <v>185</v>
      </c>
      <c r="AS262" s="222" t="s">
        <v>179</v>
      </c>
      <c r="AT262" s="126"/>
      <c r="AU262" s="1085" t="s">
        <v>180</v>
      </c>
      <c r="AV262" s="1086"/>
      <c r="AW262" s="1086"/>
      <c r="AX262" s="1087"/>
      <c r="AY262" s="58"/>
      <c r="AZ262" s="58"/>
      <c r="BA262" s="58"/>
      <c r="BB262" s="58"/>
    </row>
    <row r="263" spans="4:54" ht="26.25" thickBot="1" x14ac:dyDescent="0.4">
      <c r="D263" s="84"/>
      <c r="E263" s="84"/>
      <c r="F263" s="84"/>
      <c r="G263" s="84"/>
      <c r="H263" s="84"/>
      <c r="I263" s="84"/>
      <c r="J263" s="84"/>
      <c r="K263" s="84"/>
      <c r="L263" s="84"/>
      <c r="M263" s="85"/>
      <c r="N263" s="73"/>
      <c r="O263" s="73"/>
      <c r="P263" s="73"/>
      <c r="Q263" s="73"/>
      <c r="R263" s="73"/>
      <c r="S263" s="73"/>
      <c r="T263" s="73"/>
      <c r="U263" s="73"/>
      <c r="V263" s="73"/>
      <c r="W263" s="73"/>
      <c r="X263" s="75"/>
      <c r="Y263" s="73"/>
      <c r="AA263" s="223">
        <f>AI32</f>
        <v>0</v>
      </c>
      <c r="AB263" s="122"/>
      <c r="AC263" s="1074">
        <f>+AE276</f>
        <v>0</v>
      </c>
      <c r="AD263" s="1075"/>
      <c r="AE263" s="1075"/>
      <c r="AF263" s="1076"/>
      <c r="AG263" s="53"/>
      <c r="AH263" s="53"/>
      <c r="AI263" s="53"/>
      <c r="AJ263" s="53"/>
      <c r="AK263" s="53"/>
      <c r="AL263" s="53"/>
      <c r="AM263" s="53"/>
      <c r="AN263" s="53"/>
      <c r="AO263" s="53"/>
      <c r="AP263" s="123"/>
      <c r="AQ263" s="58"/>
      <c r="AR263" s="58"/>
      <c r="AS263" s="223">
        <f>AZ32</f>
        <v>0</v>
      </c>
      <c r="AT263" s="126"/>
      <c r="AU263" s="1088">
        <f>+AW276</f>
        <v>0</v>
      </c>
      <c r="AV263" s="1089"/>
      <c r="AW263" s="1089"/>
      <c r="AX263" s="1090"/>
      <c r="AY263" s="58"/>
      <c r="AZ263" s="58"/>
      <c r="BA263" s="58"/>
      <c r="BB263" s="58"/>
    </row>
    <row r="264" spans="4:54" ht="26.25" thickBot="1" x14ac:dyDescent="0.4">
      <c r="D264" s="84"/>
      <c r="E264" s="84"/>
      <c r="F264" s="84"/>
      <c r="G264" s="84"/>
      <c r="H264" s="84"/>
      <c r="I264" s="84"/>
      <c r="J264" s="84"/>
      <c r="K264" s="84"/>
      <c r="L264" s="84"/>
      <c r="M264" s="85"/>
      <c r="N264" s="73"/>
      <c r="O264" s="73"/>
      <c r="P264" s="73"/>
      <c r="Q264" s="73"/>
      <c r="R264" s="73"/>
      <c r="S264" s="73"/>
      <c r="T264" s="73"/>
      <c r="U264" s="73"/>
      <c r="V264" s="73"/>
      <c r="W264" s="73"/>
      <c r="X264" s="75"/>
      <c r="Y264" s="73"/>
      <c r="AA264" s="122"/>
      <c r="AB264" s="122"/>
      <c r="AC264" s="1077" t="s">
        <v>181</v>
      </c>
      <c r="AD264" s="1078"/>
      <c r="AE264" s="1077" t="s">
        <v>182</v>
      </c>
      <c r="AF264" s="1078"/>
      <c r="AG264" s="53"/>
      <c r="AH264" s="53"/>
      <c r="AI264" s="53"/>
      <c r="AJ264" s="53"/>
      <c r="AK264" s="53"/>
      <c r="AL264" s="53"/>
      <c r="AM264" s="53"/>
      <c r="AN264" s="53"/>
      <c r="AO264" s="53"/>
      <c r="AP264" s="123"/>
      <c r="AQ264" s="58"/>
      <c r="AR264" s="58"/>
      <c r="AS264" s="126"/>
      <c r="AT264" s="126"/>
      <c r="AU264" s="1091" t="s">
        <v>181</v>
      </c>
      <c r="AV264" s="1092"/>
      <c r="AW264" s="1091" t="s">
        <v>182</v>
      </c>
      <c r="AX264" s="1092"/>
      <c r="AY264" s="58"/>
      <c r="AZ264" s="58"/>
      <c r="BA264" s="58"/>
      <c r="BB264" s="58"/>
    </row>
    <row r="265" spans="4:54" ht="26.25" thickBot="1" x14ac:dyDescent="0.4">
      <c r="D265" s="84"/>
      <c r="E265" s="84"/>
      <c r="F265" s="84"/>
      <c r="G265" s="84"/>
      <c r="H265" s="84"/>
      <c r="I265" s="84"/>
      <c r="J265" s="84"/>
      <c r="K265" s="84"/>
      <c r="L265" s="84"/>
      <c r="M265" s="85"/>
      <c r="N265" s="73"/>
      <c r="O265" s="73"/>
      <c r="P265" s="73"/>
      <c r="Q265" s="73"/>
      <c r="R265" s="73"/>
      <c r="S265" s="73"/>
      <c r="T265" s="73"/>
      <c r="U265" s="73"/>
      <c r="V265" s="73"/>
      <c r="W265" s="73"/>
      <c r="X265" s="75"/>
      <c r="Y265" s="73"/>
      <c r="Z265" s="53" t="s">
        <v>186</v>
      </c>
      <c r="AA265" s="222" t="s">
        <v>183</v>
      </c>
      <c r="AB265" s="122"/>
      <c r="AC265" s="1063" t="e">
        <f>+AE277</f>
        <v>#DIV/0!</v>
      </c>
      <c r="AD265" s="1064"/>
      <c r="AE265" s="1063" t="e">
        <f>+AE279</f>
        <v>#DIV/0!</v>
      </c>
      <c r="AF265" s="1064"/>
      <c r="AG265" s="53"/>
      <c r="AH265" s="53"/>
      <c r="AI265" s="53"/>
      <c r="AJ265" s="53"/>
      <c r="AK265" s="53"/>
      <c r="AL265" s="53"/>
      <c r="AM265" s="53"/>
      <c r="AN265" s="53"/>
      <c r="AO265" s="53"/>
      <c r="AP265" s="123"/>
      <c r="AQ265" s="58"/>
      <c r="AR265" s="58" t="s">
        <v>186</v>
      </c>
      <c r="AS265" s="222" t="s">
        <v>183</v>
      </c>
      <c r="AT265" s="126"/>
      <c r="AU265" s="1067" t="e">
        <f>+AW277</f>
        <v>#DIV/0!</v>
      </c>
      <c r="AV265" s="1068"/>
      <c r="AW265" s="1067" t="e">
        <f>+AW279</f>
        <v>#DIV/0!</v>
      </c>
      <c r="AX265" s="1068"/>
      <c r="AY265" s="58"/>
      <c r="AZ265" s="58"/>
      <c r="BA265" s="58"/>
      <c r="BB265" s="58"/>
    </row>
    <row r="266" spans="4:54" ht="26.25" thickBot="1" x14ac:dyDescent="0.4">
      <c r="D266" s="86" t="str">
        <f>$D$248&amp;B80</f>
        <v>Finančni načrt PARTNER 2</v>
      </c>
      <c r="E266" s="84"/>
      <c r="F266" s="84"/>
      <c r="G266" s="84"/>
      <c r="H266" s="84"/>
      <c r="I266" s="84"/>
      <c r="J266" s="84"/>
      <c r="K266" s="84"/>
      <c r="L266" s="84"/>
      <c r="M266" s="85"/>
      <c r="N266" s="73"/>
      <c r="O266" s="73"/>
      <c r="P266" s="73"/>
      <c r="Q266" s="73"/>
      <c r="R266" s="73"/>
      <c r="S266" s="73"/>
      <c r="T266" s="73"/>
      <c r="U266" s="73"/>
      <c r="V266" s="73"/>
      <c r="W266" s="73"/>
      <c r="X266" s="118"/>
      <c r="Y266" s="73"/>
      <c r="AA266" s="224">
        <f>AH32</f>
        <v>0</v>
      </c>
      <c r="AB266" s="122"/>
      <c r="AC266" s="225"/>
      <c r="AD266" s="225"/>
      <c r="AE266" s="1077" t="s">
        <v>184</v>
      </c>
      <c r="AF266" s="1078"/>
      <c r="AG266" s="53"/>
      <c r="AH266" s="53"/>
      <c r="AI266" s="53"/>
      <c r="AJ266" s="53"/>
      <c r="AK266" s="53"/>
      <c r="AL266" s="53"/>
      <c r="AM266" s="53"/>
      <c r="AN266" s="53"/>
      <c r="AO266" s="53"/>
      <c r="AP266" s="123"/>
      <c r="AQ266" s="58"/>
      <c r="AR266" s="58"/>
      <c r="AS266" s="224">
        <f>AY32</f>
        <v>0</v>
      </c>
      <c r="AT266" s="126"/>
      <c r="AU266" s="274"/>
      <c r="AV266" s="274"/>
      <c r="AW266" s="1091" t="s">
        <v>184</v>
      </c>
      <c r="AX266" s="1092"/>
      <c r="AY266" s="58"/>
      <c r="AZ266" s="58"/>
      <c r="BA266" s="58"/>
      <c r="BB266" s="58"/>
    </row>
    <row r="267" spans="4:54" ht="26.25" thickBot="1" x14ac:dyDescent="0.4">
      <c r="D267" s="203" t="s">
        <v>101</v>
      </c>
      <c r="E267" s="204"/>
      <c r="F267" s="84"/>
      <c r="G267" s="84"/>
      <c r="H267" s="84"/>
      <c r="I267" s="84"/>
      <c r="J267" s="84"/>
      <c r="K267" s="84"/>
      <c r="L267" s="84"/>
      <c r="M267" s="85"/>
      <c r="N267" s="73"/>
      <c r="O267" s="73"/>
      <c r="P267" s="73"/>
      <c r="Q267" s="73"/>
      <c r="R267" s="73"/>
      <c r="S267" s="73"/>
      <c r="T267" s="73"/>
      <c r="U267" s="73"/>
      <c r="V267" s="73"/>
      <c r="W267" s="73"/>
      <c r="X267" s="118"/>
      <c r="Y267" s="73"/>
      <c r="AA267" s="226"/>
      <c r="AB267" s="122"/>
      <c r="AC267" s="225"/>
      <c r="AD267" s="225"/>
      <c r="AE267" s="1063">
        <f>+AE280</f>
        <v>0</v>
      </c>
      <c r="AF267" s="1064"/>
      <c r="AG267" s="53"/>
      <c r="AH267" s="53"/>
      <c r="AI267" s="53"/>
      <c r="AJ267" s="53"/>
      <c r="AK267" s="53"/>
      <c r="AL267" s="53"/>
      <c r="AM267" s="53"/>
      <c r="AN267" s="53"/>
      <c r="AO267" s="53"/>
      <c r="AP267" s="123"/>
      <c r="AQ267" s="58"/>
      <c r="AR267" s="58"/>
      <c r="AS267" s="278"/>
      <c r="AT267" s="126"/>
      <c r="AU267" s="274"/>
      <c r="AV267" s="274"/>
      <c r="AW267" s="1067">
        <f>+AW280</f>
        <v>0</v>
      </c>
      <c r="AX267" s="1068"/>
      <c r="AY267" s="58"/>
      <c r="AZ267" s="58"/>
      <c r="BA267" s="58"/>
      <c r="BB267" s="58"/>
    </row>
    <row r="268" spans="4:54" ht="30" x14ac:dyDescent="0.35">
      <c r="D268" s="205" t="s">
        <v>103</v>
      </c>
      <c r="E268" s="206" t="e">
        <f>'3. FN PO PARTNERJIH '!F66</f>
        <v>#DIV/0!</v>
      </c>
      <c r="F268" s="84"/>
      <c r="G268" s="84"/>
      <c r="H268" s="84"/>
      <c r="I268" s="84"/>
      <c r="J268" s="84"/>
      <c r="K268" s="84"/>
      <c r="L268" s="84"/>
      <c r="M268" s="85"/>
      <c r="N268" s="73"/>
      <c r="O268" s="73"/>
      <c r="P268" s="73"/>
      <c r="Q268" s="73"/>
      <c r="R268" s="73"/>
      <c r="S268" s="73"/>
      <c r="T268" s="73"/>
      <c r="U268" s="73"/>
      <c r="V268" s="73"/>
      <c r="W268" s="73"/>
      <c r="X268" s="118"/>
      <c r="Y268" s="73"/>
      <c r="Z268" s="53" t="s">
        <v>190</v>
      </c>
      <c r="AA268" s="227" t="s">
        <v>195</v>
      </c>
      <c r="AB268" s="225"/>
      <c r="AC268" s="225"/>
      <c r="AD268" s="225"/>
      <c r="AE268" s="228"/>
      <c r="AF268" s="229"/>
      <c r="AG268" s="53"/>
      <c r="AH268" s="53"/>
      <c r="AI268" s="53"/>
      <c r="AJ268" s="53"/>
      <c r="AK268" s="53"/>
      <c r="AL268" s="53"/>
      <c r="AM268" s="53"/>
      <c r="AN268" s="53"/>
      <c r="AO268" s="53"/>
      <c r="AP268" s="123"/>
      <c r="AQ268" s="58"/>
      <c r="AR268" s="58" t="s">
        <v>190</v>
      </c>
      <c r="AS268" s="227" t="s">
        <v>195</v>
      </c>
      <c r="AT268" s="274"/>
      <c r="AU268" s="274"/>
      <c r="AV268" s="274"/>
      <c r="AW268" s="275"/>
      <c r="AX268" s="276"/>
      <c r="AY268" s="58"/>
      <c r="AZ268" s="58"/>
      <c r="BA268" s="58"/>
      <c r="BB268" s="58"/>
    </row>
    <row r="269" spans="4:54" ht="26.25" thickBot="1" x14ac:dyDescent="0.4">
      <c r="D269" s="205" t="s">
        <v>104</v>
      </c>
      <c r="E269" s="206" t="e">
        <f>'3. FN PO PARTNERJIH '!F67</f>
        <v>#DIV/0!</v>
      </c>
      <c r="F269" s="84"/>
      <c r="G269" s="84"/>
      <c r="H269" s="84"/>
      <c r="I269" s="84"/>
      <c r="J269" s="84"/>
      <c r="K269" s="84"/>
      <c r="L269" s="84"/>
      <c r="M269" s="85"/>
      <c r="N269" s="73"/>
      <c r="O269" s="73"/>
      <c r="P269" s="73"/>
      <c r="Q269" s="73"/>
      <c r="R269" s="73"/>
      <c r="S269" s="73"/>
      <c r="T269" s="73"/>
      <c r="U269" s="73"/>
      <c r="V269" s="73"/>
      <c r="W269" s="73"/>
      <c r="X269" s="118"/>
      <c r="Y269" s="73"/>
      <c r="AA269" s="230">
        <f>'8a. Pretekli potrjeni izdatki'!O23</f>
        <v>0</v>
      </c>
      <c r="AB269" s="231"/>
      <c r="AC269" s="231"/>
      <c r="AD269" s="231"/>
      <c r="AE269" s="231"/>
      <c r="AF269" s="53"/>
      <c r="AG269" s="53"/>
      <c r="AH269" s="53"/>
      <c r="AI269" s="53"/>
      <c r="AJ269" s="53"/>
      <c r="AK269" s="53"/>
      <c r="AL269" s="53"/>
      <c r="AM269" s="53"/>
      <c r="AN269" s="53"/>
      <c r="AO269" s="53"/>
      <c r="AP269" s="123"/>
      <c r="AQ269" s="58"/>
      <c r="AR269" s="58"/>
      <c r="AS269" s="230">
        <f>AA269</f>
        <v>0</v>
      </c>
      <c r="AT269" s="277"/>
      <c r="AU269" s="277"/>
      <c r="AV269" s="277"/>
      <c r="AW269" s="277"/>
      <c r="AX269" s="58"/>
      <c r="AY269" s="58"/>
      <c r="AZ269" s="58"/>
      <c r="BA269" s="58"/>
      <c r="BB269" s="58"/>
    </row>
    <row r="270" spans="4:54" ht="30.75" thickBot="1" x14ac:dyDescent="0.4">
      <c r="D270" s="205" t="s">
        <v>106</v>
      </c>
      <c r="E270" s="206" t="e">
        <f>'3. FN PO PARTNERJIH '!F68</f>
        <v>#DIV/0!</v>
      </c>
      <c r="F270" s="84"/>
      <c r="G270" s="84"/>
      <c r="H270" s="84"/>
      <c r="I270" s="84"/>
      <c r="J270" s="84"/>
      <c r="K270" s="84"/>
      <c r="L270" s="84"/>
      <c r="M270" s="85"/>
      <c r="N270" s="73"/>
      <c r="O270" s="73"/>
      <c r="P270" s="73"/>
      <c r="Q270" s="73"/>
      <c r="R270" s="73"/>
      <c r="S270" s="73"/>
      <c r="T270" s="73"/>
      <c r="U270" s="73"/>
      <c r="V270" s="73"/>
      <c r="W270" s="73"/>
      <c r="X270" s="149"/>
      <c r="Y270" s="73"/>
      <c r="AA270" s="53"/>
      <c r="AB270" s="53"/>
      <c r="AC270" s="53"/>
      <c r="AD270" s="53"/>
      <c r="AE270" s="53"/>
      <c r="AF270" s="53"/>
      <c r="AG270" s="53"/>
      <c r="AH270" s="53"/>
      <c r="AI270" s="53"/>
      <c r="AJ270" s="53"/>
      <c r="AK270" s="53"/>
      <c r="AL270" s="53"/>
      <c r="AM270" s="53"/>
      <c r="AN270" s="53"/>
      <c r="AO270" s="53"/>
      <c r="AP270" s="123"/>
      <c r="AQ270" s="58"/>
      <c r="AR270" s="58"/>
      <c r="AS270" s="58"/>
      <c r="AT270" s="58"/>
      <c r="AU270" s="58"/>
      <c r="AV270" s="58"/>
      <c r="AW270" s="58"/>
      <c r="AX270" s="58"/>
      <c r="AY270" s="58"/>
      <c r="AZ270" s="58"/>
      <c r="BA270" s="58"/>
      <c r="BB270" s="58"/>
    </row>
    <row r="271" spans="4:54" ht="30" x14ac:dyDescent="0.35">
      <c r="D271" s="205" t="s">
        <v>107</v>
      </c>
      <c r="E271" s="206" t="e">
        <f>'3. FN PO PARTNERJIH '!F69</f>
        <v>#DIV/0!</v>
      </c>
      <c r="F271" s="84"/>
      <c r="G271" s="84"/>
      <c r="H271" s="84"/>
      <c r="I271" s="84"/>
      <c r="J271" s="84"/>
      <c r="K271" s="84"/>
      <c r="L271" s="84"/>
      <c r="M271" s="85"/>
      <c r="N271" s="73"/>
      <c r="O271" s="73"/>
      <c r="P271" s="73"/>
      <c r="Q271" s="73"/>
      <c r="R271" s="73"/>
      <c r="S271" s="73"/>
      <c r="T271" s="73"/>
      <c r="U271" s="73"/>
      <c r="V271" s="73"/>
      <c r="W271" s="73"/>
      <c r="X271" s="149"/>
      <c r="Y271" s="73"/>
      <c r="Z271" s="53" t="s">
        <v>198</v>
      </c>
      <c r="AA271" s="222" t="s">
        <v>197</v>
      </c>
      <c r="AB271" s="53"/>
      <c r="AC271" s="53"/>
      <c r="AD271" s="53"/>
      <c r="AE271" s="53"/>
      <c r="AF271" s="53"/>
      <c r="AG271" s="53"/>
      <c r="AH271" s="53"/>
      <c r="AI271" s="53"/>
      <c r="AJ271" s="53"/>
      <c r="AK271" s="53"/>
      <c r="AL271" s="53"/>
      <c r="AM271" s="53"/>
      <c r="AN271" s="53"/>
      <c r="AO271" s="53"/>
      <c r="AP271" s="123"/>
      <c r="AQ271" s="58"/>
      <c r="AR271" s="58" t="s">
        <v>198</v>
      </c>
      <c r="AS271" s="222" t="s">
        <v>197</v>
      </c>
      <c r="AT271" s="58"/>
      <c r="AU271" s="58"/>
      <c r="AV271" s="58"/>
      <c r="AW271" s="58"/>
      <c r="AX271" s="58"/>
      <c r="AY271" s="58"/>
      <c r="AZ271" s="58"/>
      <c r="BA271" s="58"/>
      <c r="BB271" s="58"/>
    </row>
    <row r="272" spans="4:54" ht="26.25" thickBot="1" x14ac:dyDescent="0.4">
      <c r="D272" s="84"/>
      <c r="E272" s="84"/>
      <c r="F272" s="84"/>
      <c r="G272" s="84"/>
      <c r="H272" s="84"/>
      <c r="I272" s="84"/>
      <c r="J272" s="84"/>
      <c r="K272" s="84"/>
      <c r="L272" s="84"/>
      <c r="M272" s="85"/>
      <c r="N272" s="73"/>
      <c r="O272" s="73"/>
      <c r="P272" s="73"/>
      <c r="Q272" s="73"/>
      <c r="R272" s="73"/>
      <c r="S272" s="73"/>
      <c r="T272" s="73"/>
      <c r="U272" s="73"/>
      <c r="V272" s="73"/>
      <c r="W272" s="73"/>
      <c r="X272" s="75"/>
      <c r="Y272" s="73"/>
      <c r="AA272" s="224">
        <f>+AA269+AA266</f>
        <v>0</v>
      </c>
      <c r="AB272" s="232"/>
      <c r="AC272" s="53"/>
      <c r="AD272" s="609"/>
      <c r="AE272" s="53"/>
      <c r="AF272" s="53"/>
      <c r="AG272" s="53"/>
      <c r="AH272" s="53"/>
      <c r="AI272" s="53"/>
      <c r="AJ272" s="53"/>
      <c r="AK272" s="53"/>
      <c r="AL272" s="53"/>
      <c r="AM272" s="53"/>
      <c r="AN272" s="53"/>
      <c r="AO272" s="53"/>
      <c r="AP272" s="123"/>
      <c r="AQ272" s="58"/>
      <c r="AR272" s="58"/>
      <c r="AS272" s="224">
        <f>+AS269+AS266</f>
        <v>0</v>
      </c>
      <c r="AT272" s="269"/>
      <c r="AU272" s="58"/>
      <c r="AV272" s="58"/>
      <c r="AW272" s="58"/>
      <c r="AX272" s="58"/>
      <c r="AY272" s="58"/>
      <c r="AZ272" s="58"/>
      <c r="BA272" s="58"/>
      <c r="BB272" s="58"/>
    </row>
    <row r="273" spans="4:54" ht="26.25" thickBot="1" x14ac:dyDescent="0.4">
      <c r="D273" s="84"/>
      <c r="E273" s="84"/>
      <c r="F273" s="84"/>
      <c r="G273" s="84"/>
      <c r="H273" s="84"/>
      <c r="I273" s="84"/>
      <c r="J273" s="84"/>
      <c r="K273" s="84"/>
      <c r="L273" s="84"/>
      <c r="M273" s="85"/>
      <c r="N273" s="73"/>
      <c r="O273" s="73"/>
      <c r="P273" s="73"/>
      <c r="Q273" s="73"/>
      <c r="R273" s="73"/>
      <c r="S273" s="73"/>
      <c r="T273" s="73"/>
      <c r="U273" s="73"/>
      <c r="V273" s="73"/>
      <c r="W273" s="73"/>
      <c r="X273" s="75"/>
      <c r="Y273" s="73"/>
      <c r="AA273" s="53"/>
      <c r="AB273" s="53"/>
      <c r="AC273" s="53"/>
      <c r="AD273" s="53"/>
      <c r="AE273" s="53"/>
      <c r="AF273" s="53"/>
      <c r="AG273" s="53"/>
      <c r="AH273" s="53"/>
      <c r="AI273" s="53"/>
      <c r="AJ273" s="53"/>
      <c r="AK273" s="53"/>
      <c r="AL273" s="53"/>
      <c r="AM273" s="53"/>
      <c r="AN273" s="53"/>
      <c r="AO273" s="53"/>
      <c r="AP273" s="123"/>
      <c r="AQ273" s="58"/>
      <c r="AR273" s="58"/>
      <c r="AS273" s="58"/>
      <c r="AT273" s="58"/>
      <c r="AU273" s="58"/>
      <c r="AV273" s="58"/>
      <c r="AW273" s="58"/>
      <c r="AX273" s="58"/>
      <c r="AY273" s="58"/>
      <c r="AZ273" s="58"/>
      <c r="BA273" s="58"/>
      <c r="BB273" s="58"/>
    </row>
    <row r="274" spans="4:54" ht="39" thickBot="1" x14ac:dyDescent="0.4">
      <c r="D274" s="84"/>
      <c r="E274" s="84"/>
      <c r="F274" s="84"/>
      <c r="G274" s="84"/>
      <c r="H274" s="84"/>
      <c r="I274" s="84"/>
      <c r="J274" s="84"/>
      <c r="K274" s="84"/>
      <c r="L274" s="84"/>
      <c r="M274" s="85"/>
      <c r="N274" s="73"/>
      <c r="O274" s="73"/>
      <c r="P274" s="73"/>
      <c r="Q274" s="73"/>
      <c r="R274" s="73"/>
      <c r="S274" s="73"/>
      <c r="T274" s="73"/>
      <c r="U274" s="73"/>
      <c r="V274" s="73"/>
      <c r="W274" s="73"/>
      <c r="X274" s="75"/>
      <c r="Y274" s="73"/>
      <c r="Z274" s="53" t="s">
        <v>203</v>
      </c>
      <c r="AA274" s="233" t="s">
        <v>201</v>
      </c>
      <c r="AB274" s="234" t="e">
        <f>(AA263)*(1+AB258/AB256)</f>
        <v>#DIV/0!</v>
      </c>
      <c r="AC274" s="608"/>
      <c r="AD274" s="608"/>
      <c r="AE274" s="53"/>
      <c r="AF274" s="53"/>
      <c r="AG274" s="53"/>
      <c r="AH274" s="53"/>
      <c r="AI274" s="53"/>
      <c r="AJ274" s="53"/>
      <c r="AK274" s="53"/>
      <c r="AL274" s="53"/>
      <c r="AM274" s="53"/>
      <c r="AN274" s="53"/>
      <c r="AO274" s="53"/>
      <c r="AP274" s="123"/>
      <c r="AQ274" s="58"/>
      <c r="AR274" s="58" t="s">
        <v>203</v>
      </c>
      <c r="AS274" s="233" t="s">
        <v>201</v>
      </c>
      <c r="AT274" s="234" t="e">
        <f>(AS263)*(1+AT258/AT256)</f>
        <v>#DIV/0!</v>
      </c>
      <c r="AU274" s="58"/>
      <c r="AV274" s="58"/>
      <c r="AW274" s="58"/>
      <c r="AX274" s="58"/>
      <c r="AY274" s="58"/>
      <c r="AZ274" s="58"/>
      <c r="BA274" s="58"/>
      <c r="BB274" s="58"/>
    </row>
    <row r="275" spans="4:54" ht="32.25" thickBot="1" x14ac:dyDescent="0.4">
      <c r="D275" s="86" t="str">
        <f>$D$248&amp;B92</f>
        <v>Finančni načrt PARTNER 3</v>
      </c>
      <c r="E275" s="84"/>
      <c r="F275" s="84"/>
      <c r="G275" s="84"/>
      <c r="H275" s="84"/>
      <c r="I275" s="84"/>
      <c r="J275" s="84"/>
      <c r="K275" s="84"/>
      <c r="L275" s="84"/>
      <c r="M275" s="85"/>
      <c r="N275" s="73"/>
      <c r="O275" s="73"/>
      <c r="P275" s="73"/>
      <c r="Q275" s="73"/>
      <c r="R275" s="73"/>
      <c r="S275" s="73"/>
      <c r="T275" s="73"/>
      <c r="U275" s="73"/>
      <c r="V275" s="73"/>
      <c r="W275" s="73"/>
      <c r="X275" s="75"/>
      <c r="Y275" s="73"/>
      <c r="AA275" s="53"/>
      <c r="AB275" s="53"/>
      <c r="AC275" s="53"/>
      <c r="AD275" s="53"/>
      <c r="AE275" s="235" t="s">
        <v>200</v>
      </c>
      <c r="AF275" s="53"/>
      <c r="AG275" s="235" t="s">
        <v>432</v>
      </c>
      <c r="AH275" s="53"/>
      <c r="AI275" s="53"/>
      <c r="AJ275" s="53"/>
      <c r="AK275" s="53"/>
      <c r="AL275" s="53"/>
      <c r="AM275" s="53"/>
      <c r="AN275" s="53"/>
      <c r="AO275" s="53"/>
      <c r="AP275" s="123"/>
      <c r="AQ275" s="58"/>
      <c r="AR275" s="58"/>
      <c r="AS275" s="58"/>
      <c r="AT275" s="58"/>
      <c r="AU275" s="58"/>
      <c r="AV275" s="58"/>
      <c r="AW275" s="235" t="s">
        <v>200</v>
      </c>
      <c r="AX275" s="58"/>
      <c r="AY275" s="58"/>
      <c r="AZ275" s="58"/>
      <c r="BA275" s="58"/>
      <c r="BB275" s="58"/>
    </row>
    <row r="276" spans="4:54" ht="26.25" thickBot="1" x14ac:dyDescent="0.4">
      <c r="D276" s="203" t="s">
        <v>101</v>
      </c>
      <c r="E276" s="204"/>
      <c r="F276" s="84"/>
      <c r="G276" s="84"/>
      <c r="H276" s="84"/>
      <c r="I276" s="84"/>
      <c r="J276" s="84"/>
      <c r="K276" s="84"/>
      <c r="L276" s="84"/>
      <c r="M276" s="85"/>
      <c r="N276" s="73"/>
      <c r="O276" s="73"/>
      <c r="P276" s="73"/>
      <c r="Q276" s="73"/>
      <c r="R276" s="73"/>
      <c r="S276" s="73"/>
      <c r="T276" s="73"/>
      <c r="U276" s="73"/>
      <c r="V276" s="73"/>
      <c r="W276" s="73"/>
      <c r="X276" s="75"/>
      <c r="Y276" s="73"/>
      <c r="Z276" s="53" t="s">
        <v>204</v>
      </c>
      <c r="AA276" s="233" t="s">
        <v>202</v>
      </c>
      <c r="AB276" s="234" t="e">
        <f>+AB274-AA263</f>
        <v>#DIV/0!</v>
      </c>
      <c r="AC276" s="53"/>
      <c r="AD276" s="53"/>
      <c r="AE276" s="236">
        <f>IF(SIK=0,RACUNI,IF(SIK&gt;=Razlika_med_MO_in_R,RACUNI*(1+LASTNI_DEL/NS),IF(SIK&lt;Razlika_med_MO_in_R,RACUNI+SIK,"DRUGO")))</f>
        <v>0</v>
      </c>
      <c r="AF276" s="53"/>
      <c r="AG276" s="236">
        <f>+AD32+AE32</f>
        <v>0</v>
      </c>
      <c r="AH276" s="53"/>
      <c r="AI276" s="53"/>
      <c r="AJ276" s="53"/>
      <c r="AK276" s="53"/>
      <c r="AL276" s="53"/>
      <c r="AM276" s="53"/>
      <c r="AN276" s="53"/>
      <c r="AO276" s="53"/>
      <c r="AP276" s="123"/>
      <c r="AQ276" s="58"/>
      <c r="AR276" s="58" t="s">
        <v>204</v>
      </c>
      <c r="AS276" s="233" t="s">
        <v>202</v>
      </c>
      <c r="AT276" s="234" t="e">
        <f>+AT274-AS263</f>
        <v>#DIV/0!</v>
      </c>
      <c r="AU276" s="58"/>
      <c r="AV276" s="58"/>
      <c r="AW276" s="236">
        <f>IF(AS272=0,AS263,IF(AS272&gt;=AT276,AS263*(1+AT258/AT256),IF(AS272&lt;AT276,AS263+AS272,"DRUGO")))</f>
        <v>0</v>
      </c>
      <c r="AX276" s="58"/>
      <c r="AY276" s="58"/>
      <c r="AZ276" s="58"/>
      <c r="BA276" s="58"/>
      <c r="BB276" s="58"/>
    </row>
    <row r="277" spans="4:54" ht="30.75" thickBot="1" x14ac:dyDescent="0.4">
      <c r="D277" s="205" t="s">
        <v>103</v>
      </c>
      <c r="E277" s="206" t="e">
        <f>'3. FN PO PARTNERJIH '!F85</f>
        <v>#DIV/0!</v>
      </c>
      <c r="F277" s="84"/>
      <c r="G277" s="84"/>
      <c r="H277" s="84"/>
      <c r="I277" s="84"/>
      <c r="J277" s="84"/>
      <c r="K277" s="84"/>
      <c r="L277" s="84"/>
      <c r="M277" s="85"/>
      <c r="N277" s="73"/>
      <c r="O277" s="73"/>
      <c r="P277" s="73"/>
      <c r="Q277" s="73"/>
      <c r="R277" s="73"/>
      <c r="S277" s="73"/>
      <c r="T277" s="73"/>
      <c r="U277" s="73"/>
      <c r="V277" s="73"/>
      <c r="W277" s="73"/>
      <c r="X277" s="75"/>
      <c r="Y277" s="73"/>
      <c r="AA277" s="233" t="s">
        <v>205</v>
      </c>
      <c r="AB277" s="234" t="e">
        <f>IF(AA269=0,(AB274-AA263)*AB260,AB274-AA263)</f>
        <v>#DIV/0!</v>
      </c>
      <c r="AC277" s="53"/>
      <c r="AD277" s="232" t="s">
        <v>440</v>
      </c>
      <c r="AE277" s="237" t="e">
        <f>ROUND(AE276*AF277,2)</f>
        <v>#DIV/0!</v>
      </c>
      <c r="AF277" s="238" t="e">
        <f>AB250</f>
        <v>#DIV/0!</v>
      </c>
      <c r="AG277" s="237" t="e">
        <f>+AG276*AF277</f>
        <v>#DIV/0!</v>
      </c>
      <c r="AH277" s="53"/>
      <c r="AI277" s="53"/>
      <c r="AJ277" s="53"/>
      <c r="AK277" s="53"/>
      <c r="AL277" s="53"/>
      <c r="AM277" s="53"/>
      <c r="AN277" s="53"/>
      <c r="AO277" s="53"/>
      <c r="AP277" s="123"/>
      <c r="AQ277" s="58"/>
      <c r="AR277" s="58"/>
      <c r="AS277" s="233" t="s">
        <v>205</v>
      </c>
      <c r="AT277" s="234" t="e">
        <f>IF(AS269=0,(AT274-AS263)*AT260,AT274-AS263)</f>
        <v>#DIV/0!</v>
      </c>
      <c r="AU277" s="58"/>
      <c r="AV277" s="58"/>
      <c r="AW277" s="237" t="e">
        <f>ROUND(AW276*AX277,2)</f>
        <v>#DIV/0!</v>
      </c>
      <c r="AX277" s="279" t="e">
        <f>AT250</f>
        <v>#DIV/0!</v>
      </c>
      <c r="AY277" s="58"/>
      <c r="AZ277" s="58"/>
      <c r="BA277" s="58"/>
      <c r="BB277" s="58"/>
    </row>
    <row r="278" spans="4:54" ht="26.25" thickBot="1" x14ac:dyDescent="0.4">
      <c r="D278" s="205" t="s">
        <v>104</v>
      </c>
      <c r="E278" s="206" t="e">
        <f>'3. FN PO PARTNERJIH '!F86</f>
        <v>#DIV/0!</v>
      </c>
      <c r="F278" s="84"/>
      <c r="G278" s="84"/>
      <c r="H278" s="84"/>
      <c r="I278" s="84"/>
      <c r="J278" s="84"/>
      <c r="K278" s="84"/>
      <c r="L278" s="84"/>
      <c r="M278" s="85"/>
      <c r="N278" s="73"/>
      <c r="O278" s="73"/>
      <c r="P278" s="73"/>
      <c r="Q278" s="73"/>
      <c r="R278" s="73"/>
      <c r="S278" s="73"/>
      <c r="T278" s="73"/>
      <c r="U278" s="73"/>
      <c r="V278" s="73"/>
      <c r="W278" s="73"/>
      <c r="X278" s="75"/>
      <c r="Y278" s="73"/>
      <c r="Z278" s="232" t="s">
        <v>187</v>
      </c>
      <c r="AA278" s="239" t="s">
        <v>196</v>
      </c>
      <c r="AB278" s="240" t="e">
        <f>AA263*AB258</f>
        <v>#DIV/0!</v>
      </c>
      <c r="AC278" s="53"/>
      <c r="AD278" s="232" t="s">
        <v>441</v>
      </c>
      <c r="AE278" s="241" t="e">
        <f>+AE276*AB251</f>
        <v>#DIV/0!</v>
      </c>
      <c r="AF278" s="238" t="e">
        <f>AB251</f>
        <v>#DIV/0!</v>
      </c>
      <c r="AG278" s="247" t="e">
        <f>AG276*AB251</f>
        <v>#DIV/0!</v>
      </c>
      <c r="AH278" s="53"/>
      <c r="AI278" s="53"/>
      <c r="AJ278" s="53"/>
      <c r="AK278" s="53"/>
      <c r="AL278" s="53"/>
      <c r="AM278" s="53"/>
      <c r="AN278" s="53"/>
      <c r="AO278" s="53"/>
      <c r="AP278" s="123"/>
      <c r="AQ278" s="58"/>
      <c r="AR278" s="269" t="s">
        <v>187</v>
      </c>
      <c r="AS278" s="239" t="s">
        <v>196</v>
      </c>
      <c r="AT278" s="240" t="e">
        <f>AS263*AT258</f>
        <v>#DIV/0!</v>
      </c>
      <c r="AU278" s="58"/>
      <c r="AV278" s="58"/>
      <c r="AW278" s="241" t="e">
        <f>ROUND(AW276*AT251,2)</f>
        <v>#DIV/0!</v>
      </c>
      <c r="AX278" s="279" t="e">
        <f>AT251</f>
        <v>#DIV/0!</v>
      </c>
      <c r="AY278" s="58"/>
      <c r="AZ278" s="58"/>
      <c r="BA278" s="58"/>
      <c r="BB278" s="58"/>
    </row>
    <row r="279" spans="4:54" ht="30" x14ac:dyDescent="0.35">
      <c r="D279" s="205" t="s">
        <v>106</v>
      </c>
      <c r="E279" s="206" t="e">
        <f>'3. FN PO PARTNERJIH '!F87</f>
        <v>#DIV/0!</v>
      </c>
      <c r="F279" s="84"/>
      <c r="G279" s="84"/>
      <c r="H279" s="84"/>
      <c r="I279" s="84"/>
      <c r="J279" s="84"/>
      <c r="K279" s="84"/>
      <c r="L279" s="84"/>
      <c r="M279" s="85"/>
      <c r="N279" s="73"/>
      <c r="O279" s="73"/>
      <c r="P279" s="73"/>
      <c r="Q279" s="73"/>
      <c r="R279" s="73"/>
      <c r="S279" s="73"/>
      <c r="T279" s="73"/>
      <c r="U279" s="73"/>
      <c r="V279" s="73"/>
      <c r="W279" s="73"/>
      <c r="X279" s="118"/>
      <c r="Y279" s="73"/>
      <c r="AA279" s="242" t="s">
        <v>188</v>
      </c>
      <c r="AB279" s="243" t="e">
        <f>+AB278*AB259</f>
        <v>#DIV/0!</v>
      </c>
      <c r="AC279" s="53"/>
      <c r="AD279" s="244" t="e">
        <f>+AE279/AE278</f>
        <v>#DIV/0!</v>
      </c>
      <c r="AE279" s="241" t="e">
        <f>+AE278-AE280</f>
        <v>#DIV/0!</v>
      </c>
      <c r="AF279" s="245" t="s">
        <v>193</v>
      </c>
      <c r="AG279" s="53"/>
      <c r="AH279" s="53"/>
      <c r="AI279" s="53"/>
      <c r="AJ279" s="53"/>
      <c r="AK279" s="53"/>
      <c r="AL279" s="53"/>
      <c r="AM279" s="53"/>
      <c r="AN279" s="53"/>
      <c r="AO279" s="53"/>
      <c r="AP279" s="123"/>
      <c r="AQ279" s="58"/>
      <c r="AR279" s="58"/>
      <c r="AS279" s="242" t="s">
        <v>188</v>
      </c>
      <c r="AT279" s="243" t="e">
        <f>+AT278*AT259</f>
        <v>#DIV/0!</v>
      </c>
      <c r="AU279" s="58"/>
      <c r="AV279" s="58"/>
      <c r="AW279" s="241" t="e">
        <f>+AW278-AW280</f>
        <v>#DIV/0!</v>
      </c>
      <c r="AX279" s="280" t="s">
        <v>193</v>
      </c>
      <c r="AY279" s="58"/>
      <c r="AZ279" s="58"/>
      <c r="BA279" s="58"/>
      <c r="BB279" s="58"/>
    </row>
    <row r="280" spans="4:54" ht="22.7" customHeight="1" thickBot="1" x14ac:dyDescent="0.4">
      <c r="D280" s="205" t="s">
        <v>107</v>
      </c>
      <c r="E280" s="206" t="e">
        <f>'3. FN PO PARTNERJIH '!F88</f>
        <v>#DIV/0!</v>
      </c>
      <c r="F280" s="84"/>
      <c r="G280" s="84"/>
      <c r="H280" s="84"/>
      <c r="I280" s="84"/>
      <c r="J280" s="84"/>
      <c r="K280" s="84"/>
      <c r="L280" s="84"/>
      <c r="M280" s="85"/>
      <c r="N280" s="73"/>
      <c r="O280" s="73"/>
      <c r="P280" s="73"/>
      <c r="Q280" s="73"/>
      <c r="R280" s="73"/>
      <c r="S280" s="73"/>
      <c r="T280" s="73"/>
      <c r="U280" s="73"/>
      <c r="V280" s="73"/>
      <c r="W280" s="73"/>
      <c r="X280" s="118"/>
      <c r="Y280" s="73"/>
      <c r="AA280" s="210" t="s">
        <v>189</v>
      </c>
      <c r="AB280" s="246" t="e">
        <f>+AB278*AB260</f>
        <v>#DIV/0!</v>
      </c>
      <c r="AC280" s="53"/>
      <c r="AD280" s="244" t="e">
        <f>+AE280/AE278</f>
        <v>#DIV/0!</v>
      </c>
      <c r="AE280" s="247">
        <f>IF(AA272=0,0,IF(AA272&gt;=AB276,AE278,IF(AA272&lt;AB276,AA272,"DRUGO")))</f>
        <v>0</v>
      </c>
      <c r="AF280" s="245" t="s">
        <v>194</v>
      </c>
      <c r="AG280" s="53"/>
      <c r="AH280" s="53"/>
      <c r="AI280" s="53"/>
      <c r="AJ280" s="53"/>
      <c r="AK280" s="53"/>
      <c r="AL280" s="53"/>
      <c r="AM280" s="53"/>
      <c r="AN280" s="53"/>
      <c r="AO280" s="53"/>
      <c r="AP280" s="123"/>
      <c r="AQ280" s="58"/>
      <c r="AR280" s="58"/>
      <c r="AS280" s="210" t="s">
        <v>189</v>
      </c>
      <c r="AT280" s="246" t="e">
        <f>+AT278*AT260</f>
        <v>#DIV/0!</v>
      </c>
      <c r="AU280" s="58"/>
      <c r="AV280" s="58"/>
      <c r="AW280" s="247">
        <f>IF(AS272=0,0,IF(AS272&gt;=AT276,AW278,IF(AS272&lt;AT276,AS272,"DRUGO")))</f>
        <v>0</v>
      </c>
      <c r="AX280" s="280" t="s">
        <v>194</v>
      </c>
      <c r="AY280" s="58"/>
      <c r="AZ280" s="58"/>
      <c r="BA280" s="58"/>
      <c r="BB280" s="58"/>
    </row>
    <row r="281" spans="4:54" ht="22.7" customHeight="1" thickBot="1" x14ac:dyDescent="0.4">
      <c r="D281" s="84"/>
      <c r="E281" s="84"/>
      <c r="F281" s="84"/>
      <c r="G281" s="84"/>
      <c r="H281" s="84"/>
      <c r="I281" s="84"/>
      <c r="J281" s="84"/>
      <c r="K281" s="84"/>
      <c r="L281" s="84"/>
      <c r="M281" s="85"/>
      <c r="N281" s="73"/>
      <c r="O281" s="73"/>
      <c r="P281" s="73"/>
      <c r="Q281" s="73"/>
      <c r="R281" s="73"/>
      <c r="S281" s="73"/>
      <c r="T281" s="73"/>
      <c r="U281" s="73"/>
      <c r="V281" s="73"/>
      <c r="W281" s="73"/>
      <c r="X281" s="118"/>
      <c r="Y281" s="73"/>
      <c r="AA281" s="53"/>
      <c r="AB281" s="53"/>
      <c r="AC281" s="53"/>
      <c r="AD281" s="53"/>
      <c r="AE281" s="53"/>
      <c r="AF281" s="53"/>
      <c r="AG281" s="53">
        <f>IF(AA272=0,0,IF(AA272&gt;=AB276,AE278,IF(AA269=0,AE278*AB260,IF(AA272&lt;AB276,AA272,"DRUGo"))))</f>
        <v>0</v>
      </c>
      <c r="AH281" s="53"/>
      <c r="AI281" s="53"/>
      <c r="AJ281" s="53"/>
      <c r="AK281" s="53"/>
      <c r="AL281" s="53"/>
      <c r="AM281" s="53"/>
      <c r="AN281" s="53"/>
      <c r="AO281" s="53"/>
      <c r="AP281" s="123"/>
      <c r="AQ281" s="58"/>
      <c r="AR281" s="58"/>
      <c r="AS281" s="58"/>
      <c r="AT281" s="58"/>
      <c r="AU281" s="58"/>
      <c r="AV281" s="58"/>
      <c r="AW281" s="58"/>
      <c r="AX281" s="58"/>
      <c r="AY281" s="58"/>
      <c r="AZ281" s="58"/>
      <c r="BA281" s="58"/>
      <c r="BB281" s="58"/>
    </row>
    <row r="282" spans="4:54" ht="22.7" customHeight="1" thickBot="1" x14ac:dyDescent="0.4">
      <c r="D282" s="84"/>
      <c r="E282" s="84"/>
      <c r="F282" s="84"/>
      <c r="G282" s="84"/>
      <c r="H282" s="84"/>
      <c r="I282" s="84"/>
      <c r="J282" s="84"/>
      <c r="K282" s="84"/>
      <c r="L282" s="84"/>
      <c r="M282" s="85"/>
      <c r="N282" s="73"/>
      <c r="O282" s="73"/>
      <c r="P282" s="73"/>
      <c r="Q282" s="73"/>
      <c r="R282" s="73"/>
      <c r="S282" s="73"/>
      <c r="T282" s="73"/>
      <c r="U282" s="73"/>
      <c r="V282" s="73"/>
      <c r="W282" s="73"/>
      <c r="X282" s="118"/>
      <c r="Y282" s="73"/>
      <c r="Z282" s="53" t="s">
        <v>210</v>
      </c>
      <c r="AA282" s="248" t="s">
        <v>209</v>
      </c>
      <c r="AB282" s="249">
        <f>+AA272-AE280</f>
        <v>0</v>
      </c>
      <c r="AC282" s="53" t="s">
        <v>199</v>
      </c>
      <c r="AD282" s="53"/>
      <c r="AE282" s="53"/>
      <c r="AF282" s="53"/>
      <c r="AG282" s="53"/>
      <c r="AH282" s="53"/>
      <c r="AI282" s="53"/>
      <c r="AJ282" s="53"/>
      <c r="AK282" s="53"/>
      <c r="AL282" s="53"/>
      <c r="AM282" s="53"/>
      <c r="AN282" s="53"/>
      <c r="AO282" s="53"/>
      <c r="AP282" s="123"/>
      <c r="AQ282" s="58"/>
      <c r="AR282" s="58" t="s">
        <v>210</v>
      </c>
      <c r="AS282" s="248" t="s">
        <v>211</v>
      </c>
      <c r="AT282" s="252">
        <f>+AS272-AW280</f>
        <v>0</v>
      </c>
      <c r="AU282" s="58" t="s">
        <v>199</v>
      </c>
      <c r="AV282" s="58"/>
      <c r="AW282" s="58"/>
      <c r="AX282" s="58"/>
      <c r="AY282" s="58"/>
      <c r="AZ282" s="58"/>
      <c r="BA282" s="58"/>
      <c r="BB282" s="58"/>
    </row>
    <row r="283" spans="4:54" x14ac:dyDescent="0.35">
      <c r="D283" s="84"/>
      <c r="E283" s="84"/>
      <c r="F283" s="84"/>
      <c r="G283" s="84"/>
      <c r="H283" s="84"/>
      <c r="I283" s="84"/>
      <c r="J283" s="84"/>
      <c r="K283" s="84"/>
      <c r="L283" s="84"/>
      <c r="M283" s="85"/>
      <c r="N283" s="73"/>
      <c r="O283" s="73"/>
      <c r="P283" s="73"/>
      <c r="Q283" s="73"/>
      <c r="R283" s="73"/>
      <c r="S283" s="73"/>
      <c r="T283" s="73"/>
      <c r="U283" s="73"/>
      <c r="V283" s="73"/>
      <c r="W283" s="73"/>
      <c r="X283" s="149"/>
      <c r="Y283" s="73"/>
      <c r="AA283" s="53"/>
      <c r="AB283" s="53"/>
      <c r="AC283" s="53"/>
      <c r="AD283" s="53"/>
      <c r="AE283" s="53"/>
      <c r="AF283" s="232"/>
      <c r="AG283" s="53"/>
      <c r="AH283" s="53"/>
      <c r="AI283" s="53"/>
      <c r="AJ283" s="53"/>
      <c r="AK283" s="53"/>
      <c r="AL283" s="53"/>
      <c r="AM283" s="53"/>
      <c r="AN283" s="53"/>
      <c r="AO283" s="53"/>
      <c r="AP283" s="123"/>
      <c r="AQ283" s="58"/>
      <c r="AR283" s="58"/>
      <c r="AS283" s="58"/>
      <c r="AT283" s="58"/>
      <c r="AU283" s="58"/>
      <c r="AV283" s="58"/>
      <c r="AW283" s="58"/>
      <c r="AX283" s="58"/>
      <c r="AY283" s="58"/>
      <c r="AZ283" s="58"/>
      <c r="BA283" s="58"/>
      <c r="BB283" s="58"/>
    </row>
    <row r="284" spans="4:54" ht="26.25" thickBot="1" x14ac:dyDescent="0.4">
      <c r="D284" s="86" t="str">
        <f>$D$248&amp;B104</f>
        <v>Finančni načrt PARTNER 4</v>
      </c>
      <c r="E284" s="84"/>
      <c r="F284" s="84"/>
      <c r="G284" s="84"/>
      <c r="H284" s="84"/>
      <c r="I284" s="84"/>
      <c r="J284" s="84"/>
      <c r="K284" s="84"/>
      <c r="L284" s="84"/>
      <c r="M284" s="85"/>
      <c r="N284" s="73"/>
      <c r="O284" s="73"/>
      <c r="P284" s="73"/>
      <c r="Q284" s="73"/>
      <c r="R284" s="73"/>
      <c r="S284" s="73"/>
      <c r="T284" s="73"/>
      <c r="U284" s="73"/>
      <c r="V284" s="73"/>
      <c r="W284" s="73"/>
      <c r="X284" s="149"/>
      <c r="Y284" s="73"/>
      <c r="AA284" s="53"/>
      <c r="AB284" s="53"/>
      <c r="AC284" s="53"/>
      <c r="AD284" s="53"/>
      <c r="AE284" s="53"/>
      <c r="AF284" s="238"/>
      <c r="AG284" s="53"/>
      <c r="AH284" s="53"/>
      <c r="AI284" s="53"/>
      <c r="AJ284" s="53"/>
      <c r="AK284" s="53"/>
      <c r="AL284" s="53"/>
      <c r="AM284" s="53"/>
      <c r="AN284" s="53"/>
      <c r="AO284" s="53"/>
      <c r="AP284" s="123"/>
      <c r="AQ284" s="58"/>
      <c r="AR284" s="58"/>
      <c r="AS284" s="58"/>
      <c r="AT284" s="58"/>
      <c r="AU284" s="58"/>
      <c r="AV284" s="58"/>
      <c r="AW284" s="58"/>
      <c r="AX284" s="58"/>
      <c r="AY284" s="58"/>
      <c r="AZ284" s="58"/>
      <c r="BA284" s="58"/>
      <c r="BB284" s="58"/>
    </row>
    <row r="285" spans="4:54" ht="26.25" thickBot="1" x14ac:dyDescent="0.4">
      <c r="D285" s="203" t="s">
        <v>101</v>
      </c>
      <c r="E285" s="204"/>
      <c r="F285" s="84"/>
      <c r="G285" s="84"/>
      <c r="H285" s="84"/>
      <c r="I285" s="84"/>
      <c r="J285" s="84"/>
      <c r="K285" s="84"/>
      <c r="L285" s="84"/>
      <c r="M285" s="85"/>
      <c r="N285" s="73"/>
      <c r="O285" s="73"/>
      <c r="P285" s="73"/>
      <c r="Q285" s="73"/>
      <c r="R285" s="73"/>
      <c r="S285" s="73"/>
      <c r="T285" s="73"/>
      <c r="U285" s="73"/>
      <c r="V285" s="73"/>
      <c r="W285" s="73"/>
      <c r="X285" s="75"/>
      <c r="Y285" s="73"/>
      <c r="AA285" s="233" t="s">
        <v>231</v>
      </c>
      <c r="AB285" s="250" t="e">
        <f>ROUNDUP(AE277*0.05,2)</f>
        <v>#DIV/0!</v>
      </c>
      <c r="AC285" s="629">
        <v>0.85</v>
      </c>
      <c r="AD285" s="630" t="e">
        <f>ROUNDDOWN(AB285*0.85,2)</f>
        <v>#DIV/0!</v>
      </c>
      <c r="AE285" s="53"/>
      <c r="AF285" s="238"/>
      <c r="AG285" s="53"/>
      <c r="AH285" s="53"/>
      <c r="AI285" s="53"/>
      <c r="AJ285" s="53"/>
      <c r="AK285" s="53"/>
      <c r="AL285" s="53"/>
      <c r="AM285" s="53"/>
      <c r="AN285" s="53"/>
      <c r="AO285" s="53"/>
      <c r="AQ285" s="58"/>
      <c r="AR285" s="58"/>
      <c r="AS285" s="233" t="s">
        <v>231</v>
      </c>
      <c r="AT285" s="250" t="e">
        <f>ROUNDUP(AW277*0.05,2)</f>
        <v>#DIV/0!</v>
      </c>
      <c r="AU285" s="340">
        <v>0.85</v>
      </c>
      <c r="AV285" s="341" t="e">
        <f>ROUNDDOWN(AT285*0.85,2)</f>
        <v>#DIV/0!</v>
      </c>
      <c r="AW285" s="58"/>
      <c r="AX285" s="58"/>
      <c r="AY285" s="58"/>
      <c r="AZ285" s="58"/>
      <c r="BA285" s="58"/>
      <c r="BB285" s="58"/>
    </row>
    <row r="286" spans="4:54" ht="30.75" thickBot="1" x14ac:dyDescent="0.4">
      <c r="D286" s="205" t="s">
        <v>103</v>
      </c>
      <c r="E286" s="206" t="e">
        <f>'3. FN PO PARTNERJIH '!F104</f>
        <v>#DIV/0!</v>
      </c>
      <c r="F286" s="84"/>
      <c r="G286" s="84"/>
      <c r="H286" s="84"/>
      <c r="I286" s="84"/>
      <c r="J286" s="84"/>
      <c r="K286" s="84"/>
      <c r="L286" s="84"/>
      <c r="M286" s="85"/>
      <c r="N286" s="73"/>
      <c r="O286" s="73"/>
      <c r="P286" s="73"/>
      <c r="Q286" s="73"/>
      <c r="R286" s="73"/>
      <c r="S286" s="73"/>
      <c r="T286" s="73"/>
      <c r="U286" s="73"/>
      <c r="V286" s="73"/>
      <c r="W286" s="73"/>
      <c r="X286" s="75"/>
      <c r="Y286" s="73"/>
      <c r="AA286" s="264"/>
      <c r="AB286" s="265"/>
      <c r="AC286" s="631">
        <v>0.15</v>
      </c>
      <c r="AD286" s="632" t="e">
        <f>+AB285-AD285</f>
        <v>#DIV/0!</v>
      </c>
      <c r="AE286" s="53"/>
      <c r="AF286" s="266" t="e">
        <f>+AD285+AD286+AB289+AA289</f>
        <v>#DIV/0!</v>
      </c>
      <c r="AG286" s="53"/>
      <c r="AH286" s="53"/>
      <c r="AI286" s="53"/>
      <c r="AJ286" s="53"/>
      <c r="AK286" s="53"/>
      <c r="AL286" s="53"/>
      <c r="AM286" s="53"/>
      <c r="AN286" s="53"/>
      <c r="AO286" s="53"/>
      <c r="AQ286" s="58"/>
      <c r="AR286" s="58"/>
      <c r="AS286" s="58"/>
      <c r="AT286" s="58"/>
      <c r="AU286" s="342">
        <v>0.15</v>
      </c>
      <c r="AV286" s="343" t="e">
        <f>+AT285-AV285</f>
        <v>#DIV/0!</v>
      </c>
      <c r="AW286" s="58"/>
      <c r="AX286" s="58"/>
      <c r="AY286" s="58"/>
      <c r="AZ286" s="58"/>
      <c r="BA286" s="58"/>
      <c r="BB286" s="58"/>
    </row>
    <row r="287" spans="4:54" ht="26.25" thickBot="1" x14ac:dyDescent="0.4">
      <c r="D287" s="205" t="s">
        <v>104</v>
      </c>
      <c r="E287" s="206" t="e">
        <f>'3. FN PO PARTNERJIH '!F105</f>
        <v>#DIV/0!</v>
      </c>
      <c r="F287" s="84"/>
      <c r="G287" s="84"/>
      <c r="H287" s="84"/>
      <c r="I287" s="84"/>
      <c r="J287" s="84"/>
      <c r="K287" s="84"/>
      <c r="L287" s="84"/>
      <c r="M287" s="85"/>
      <c r="N287" s="73"/>
      <c r="O287" s="73"/>
      <c r="P287" s="73"/>
      <c r="Q287" s="73"/>
      <c r="R287" s="73"/>
      <c r="S287" s="73"/>
      <c r="T287" s="73"/>
      <c r="U287" s="73"/>
      <c r="V287" s="73"/>
      <c r="W287" s="73"/>
      <c r="X287" s="75"/>
      <c r="Y287" s="73"/>
      <c r="AA287" s="648" t="s">
        <v>232</v>
      </c>
      <c r="AB287" s="649" t="e">
        <f>+AE277-AB285</f>
        <v>#DIV/0!</v>
      </c>
      <c r="AC287" s="122"/>
      <c r="AD287" s="123"/>
      <c r="AE287" s="53"/>
      <c r="AF287" s="245"/>
      <c r="AG287" s="53"/>
      <c r="AH287" s="53"/>
      <c r="AI287" s="53"/>
      <c r="AJ287" s="53"/>
      <c r="AK287" s="53"/>
      <c r="AL287" s="53"/>
      <c r="AM287" s="53"/>
      <c r="AN287" s="53"/>
      <c r="AO287" s="53"/>
      <c r="AQ287" s="58"/>
      <c r="AR287" s="58"/>
      <c r="AS287" s="233" t="s">
        <v>232</v>
      </c>
      <c r="AT287" s="236" t="e">
        <f>+AW277-AT285</f>
        <v>#DIV/0!</v>
      </c>
      <c r="AU287" s="58"/>
      <c r="AV287" s="58"/>
      <c r="AW287" s="58"/>
      <c r="AX287" s="58"/>
      <c r="AY287" s="58"/>
      <c r="AZ287" s="58"/>
      <c r="BA287" s="58"/>
      <c r="BB287" s="58"/>
    </row>
    <row r="288" spans="4:54" ht="30.75" thickBot="1" x14ac:dyDescent="0.4">
      <c r="D288" s="205" t="s">
        <v>106</v>
      </c>
      <c r="E288" s="206" t="e">
        <f>'3. FN PO PARTNERJIH '!F106</f>
        <v>#DIV/0!</v>
      </c>
      <c r="F288" s="84"/>
      <c r="G288" s="84"/>
      <c r="H288" s="84"/>
      <c r="I288" s="84"/>
      <c r="J288" s="84"/>
      <c r="K288" s="84"/>
      <c r="L288" s="84"/>
      <c r="M288" s="85"/>
      <c r="N288" s="73"/>
      <c r="O288" s="73"/>
      <c r="P288" s="73"/>
      <c r="Q288" s="73"/>
      <c r="R288" s="73"/>
      <c r="S288" s="73"/>
      <c r="T288" s="73"/>
      <c r="U288" s="73"/>
      <c r="V288" s="73"/>
      <c r="W288" s="73"/>
      <c r="X288" s="75"/>
      <c r="Y288" s="73"/>
      <c r="AA288" s="629">
        <v>0.85</v>
      </c>
      <c r="AB288" s="635">
        <v>0.15</v>
      </c>
      <c r="AC288" s="122"/>
      <c r="AD288" s="123"/>
      <c r="AE288" s="53"/>
      <c r="AF288" s="53"/>
      <c r="AG288" s="53"/>
      <c r="AH288" s="53"/>
      <c r="AI288" s="53"/>
      <c r="AJ288" s="53"/>
      <c r="AK288" s="53"/>
      <c r="AL288" s="53"/>
      <c r="AM288" s="53"/>
      <c r="AN288" s="53"/>
      <c r="AO288" s="53"/>
      <c r="AQ288" s="58"/>
      <c r="AR288" s="58"/>
      <c r="AS288" s="338">
        <v>0.85</v>
      </c>
      <c r="AT288" s="339">
        <v>0.15</v>
      </c>
      <c r="AU288" s="58"/>
      <c r="AV288" s="58"/>
      <c r="AW288" s="58"/>
      <c r="AX288" s="58"/>
      <c r="AY288" s="58"/>
      <c r="AZ288" s="58"/>
      <c r="BA288" s="58"/>
      <c r="BB288" s="58"/>
    </row>
    <row r="289" spans="4:145" ht="30.75" thickBot="1" x14ac:dyDescent="0.4">
      <c r="D289" s="205" t="s">
        <v>107</v>
      </c>
      <c r="E289" s="206" t="e">
        <f>'3. FN PO PARTNERJIH '!F107</f>
        <v>#DIV/0!</v>
      </c>
      <c r="F289" s="84"/>
      <c r="G289" s="84"/>
      <c r="H289" s="84"/>
      <c r="I289" s="84"/>
      <c r="J289" s="84"/>
      <c r="K289" s="84"/>
      <c r="L289" s="84"/>
      <c r="M289" s="85"/>
      <c r="N289" s="73"/>
      <c r="O289" s="73"/>
      <c r="P289" s="73"/>
      <c r="Q289" s="73"/>
      <c r="R289" s="73"/>
      <c r="S289" s="73"/>
      <c r="T289" s="73"/>
      <c r="U289" s="73"/>
      <c r="V289" s="73"/>
      <c r="W289" s="73"/>
      <c r="X289" s="75"/>
      <c r="Y289" s="73"/>
      <c r="AA289" s="636" t="e">
        <f>ROUNDDOWN(AB287*0.85,2)</f>
        <v>#DIV/0!</v>
      </c>
      <c r="AB289" s="650" t="e">
        <f>+AB287-AA289</f>
        <v>#DIV/0!</v>
      </c>
      <c r="AC289" s="192"/>
      <c r="AD289" s="193"/>
      <c r="AE289" s="53"/>
      <c r="AF289" s="53"/>
      <c r="AG289" s="53"/>
      <c r="AH289" s="53"/>
      <c r="AI289" s="53"/>
      <c r="AJ289" s="53"/>
      <c r="AK289" s="53"/>
      <c r="AL289" s="53"/>
      <c r="AM289" s="53"/>
      <c r="AN289" s="53"/>
      <c r="AO289" s="53"/>
      <c r="AQ289" s="58"/>
      <c r="AR289" s="58"/>
      <c r="AS289" s="251" t="e">
        <f>ROUNDDOWN(AT287*0.85,2)</f>
        <v>#DIV/0!</v>
      </c>
      <c r="AT289" s="251" t="e">
        <f>+AT287-AS289</f>
        <v>#DIV/0!</v>
      </c>
      <c r="AU289" s="58"/>
      <c r="AV289" s="58"/>
      <c r="AW289" s="58"/>
      <c r="AX289" s="58"/>
      <c r="AY289" s="58"/>
      <c r="AZ289" s="58"/>
      <c r="BA289" s="58"/>
      <c r="BB289" s="58"/>
    </row>
    <row r="290" spans="4:145" ht="26.25" thickBot="1" x14ac:dyDescent="0.4">
      <c r="D290" s="84"/>
      <c r="E290" s="84"/>
      <c r="F290" s="84"/>
      <c r="G290" s="84"/>
      <c r="H290" s="84"/>
      <c r="I290" s="84"/>
      <c r="J290" s="84"/>
      <c r="K290" s="84"/>
      <c r="L290" s="84"/>
      <c r="M290" s="85"/>
      <c r="N290" s="73"/>
      <c r="O290" s="73"/>
      <c r="P290" s="73"/>
      <c r="Q290" s="73"/>
      <c r="R290" s="73"/>
      <c r="S290" s="73"/>
      <c r="T290" s="73"/>
      <c r="U290" s="73"/>
      <c r="V290" s="73"/>
      <c r="W290" s="73"/>
      <c r="X290" s="75"/>
      <c r="Y290" s="73"/>
      <c r="AA290" s="53"/>
      <c r="AB290" s="53"/>
      <c r="AC290" s="53"/>
      <c r="AD290" s="53"/>
      <c r="AE290" s="53"/>
      <c r="AF290" s="53"/>
      <c r="AG290" s="53"/>
      <c r="AH290" s="53"/>
      <c r="AI290" s="53"/>
      <c r="AJ290" s="53"/>
      <c r="AK290" s="53"/>
      <c r="AL290" s="53"/>
      <c r="AM290" s="53"/>
      <c r="AN290" s="53"/>
      <c r="AO290" s="53"/>
      <c r="AQ290" s="58"/>
      <c r="AR290" s="58"/>
      <c r="AS290" s="58"/>
      <c r="AT290" s="58"/>
      <c r="AU290" s="58"/>
      <c r="AV290" s="58"/>
      <c r="AW290" s="58"/>
      <c r="AX290" s="58"/>
      <c r="AY290" s="58"/>
      <c r="AZ290" s="58"/>
      <c r="BA290" s="58"/>
      <c r="BB290" s="58"/>
    </row>
    <row r="291" spans="4:145" ht="26.25" thickBot="1" x14ac:dyDescent="0.4">
      <c r="D291" s="84"/>
      <c r="E291" s="84"/>
      <c r="F291" s="84"/>
      <c r="G291" s="84"/>
      <c r="H291" s="84"/>
      <c r="I291" s="84"/>
      <c r="J291" s="84"/>
      <c r="K291" s="84"/>
      <c r="L291" s="84"/>
      <c r="M291" s="85"/>
      <c r="N291" s="73"/>
      <c r="O291" s="73"/>
      <c r="P291" s="73"/>
      <c r="Q291" s="73"/>
      <c r="R291" s="73"/>
      <c r="S291" s="73"/>
      <c r="T291" s="73"/>
      <c r="U291" s="73"/>
      <c r="V291" s="73"/>
      <c r="W291" s="73"/>
      <c r="X291" s="75"/>
      <c r="Y291" s="73"/>
      <c r="AA291" s="1096" t="s">
        <v>432</v>
      </c>
      <c r="AB291" s="1097"/>
      <c r="AC291" s="1098"/>
      <c r="AD291" s="1099"/>
      <c r="AE291" s="53"/>
      <c r="AF291" s="53"/>
      <c r="AG291" s="53"/>
      <c r="AH291" s="53"/>
      <c r="AI291" s="53"/>
      <c r="AJ291" s="53"/>
      <c r="AK291" s="53"/>
      <c r="AL291" s="53"/>
      <c r="AM291" s="53"/>
      <c r="AN291" s="53"/>
      <c r="AO291" s="53"/>
      <c r="AQ291" s="58"/>
      <c r="AR291" s="58"/>
      <c r="AS291" s="58"/>
      <c r="AT291" s="58"/>
      <c r="AU291" s="58"/>
      <c r="AV291" s="58"/>
      <c r="AW291" s="58"/>
      <c r="AX291" s="58"/>
      <c r="AY291" s="58"/>
      <c r="AZ291" s="58"/>
      <c r="BA291" s="58"/>
      <c r="BB291" s="58"/>
    </row>
    <row r="292" spans="4:145" ht="26.25" thickBot="1" x14ac:dyDescent="0.4">
      <c r="D292" s="84"/>
      <c r="E292" s="84"/>
      <c r="F292" s="84"/>
      <c r="G292" s="84"/>
      <c r="H292" s="84"/>
      <c r="I292" s="84"/>
      <c r="J292" s="84"/>
      <c r="K292" s="84"/>
      <c r="L292" s="84"/>
      <c r="M292" s="85"/>
      <c r="N292" s="73"/>
      <c r="O292" s="73"/>
      <c r="P292" s="73"/>
      <c r="Q292" s="73"/>
      <c r="R292" s="73"/>
      <c r="S292" s="73"/>
      <c r="T292" s="73"/>
      <c r="U292" s="73"/>
      <c r="V292" s="73"/>
      <c r="W292" s="73"/>
      <c r="X292" s="118"/>
      <c r="Y292" s="73"/>
      <c r="AA292" s="651" t="s">
        <v>231</v>
      </c>
      <c r="AB292" s="652" t="e">
        <f>AG277*0.05</f>
        <v>#DIV/0!</v>
      </c>
      <c r="AC292" s="653">
        <v>0.85</v>
      </c>
      <c r="AD292" s="654" t="e">
        <f>ROUNDDOWN(AB292*0.85,2)</f>
        <v>#DIV/0!</v>
      </c>
      <c r="AE292" s="53"/>
      <c r="AF292" s="53"/>
      <c r="AG292" s="53"/>
      <c r="AH292" s="53"/>
      <c r="AI292" s="53"/>
      <c r="AJ292" s="53"/>
      <c r="AK292" s="53"/>
      <c r="AL292" s="53"/>
      <c r="AM292" s="53"/>
      <c r="AN292" s="53"/>
      <c r="AO292" s="53"/>
      <c r="AQ292" s="58"/>
      <c r="AR292" s="58"/>
      <c r="AS292" s="58"/>
      <c r="AT292" s="58"/>
      <c r="AU292" s="58"/>
      <c r="AV292" s="58"/>
      <c r="AW292" s="58"/>
      <c r="AX292" s="58"/>
      <c r="AY292" s="58"/>
      <c r="AZ292" s="58"/>
      <c r="BA292" s="58"/>
      <c r="BB292" s="58"/>
    </row>
    <row r="293" spans="4:145" ht="26.25" thickBot="1" x14ac:dyDescent="0.4">
      <c r="D293" s="84"/>
      <c r="E293" s="84"/>
      <c r="F293" s="84"/>
      <c r="G293" s="84"/>
      <c r="H293" s="84"/>
      <c r="I293" s="84"/>
      <c r="J293" s="84"/>
      <c r="K293" s="84"/>
      <c r="L293" s="84"/>
      <c r="M293" s="85"/>
      <c r="N293" s="73"/>
      <c r="O293" s="73"/>
      <c r="P293" s="73"/>
      <c r="Q293" s="73"/>
      <c r="R293" s="73"/>
      <c r="S293" s="73"/>
      <c r="T293" s="73"/>
      <c r="U293" s="73"/>
      <c r="V293" s="73"/>
      <c r="W293" s="73"/>
      <c r="X293" s="118"/>
      <c r="Y293" s="73"/>
      <c r="AA293" s="264"/>
      <c r="AB293" s="265"/>
      <c r="AC293" s="631">
        <v>0.15</v>
      </c>
      <c r="AD293" s="632" t="e">
        <f>+AB292-AD292</f>
        <v>#DIV/0!</v>
      </c>
      <c r="AE293" s="53"/>
      <c r="AF293" s="53"/>
      <c r="AG293" s="53"/>
      <c r="AH293" s="53"/>
      <c r="AI293" s="53"/>
      <c r="AJ293" s="53"/>
      <c r="AK293" s="53"/>
      <c r="AL293" s="53"/>
      <c r="AM293" s="53"/>
      <c r="AN293" s="53"/>
      <c r="AO293" s="53"/>
      <c r="AQ293" s="58"/>
      <c r="AR293" s="58"/>
      <c r="AS293" s="58"/>
      <c r="AT293" s="58"/>
      <c r="AU293" s="58"/>
      <c r="AV293" s="58"/>
      <c r="AW293" s="58"/>
      <c r="AX293" s="58"/>
      <c r="AY293" s="58"/>
      <c r="AZ293" s="58"/>
      <c r="BA293" s="58"/>
      <c r="BB293" s="58"/>
    </row>
    <row r="294" spans="4:145" ht="26.25" thickBot="1" x14ac:dyDescent="0.4">
      <c r="D294" s="84"/>
      <c r="E294" s="84"/>
      <c r="F294" s="84"/>
      <c r="G294" s="84"/>
      <c r="H294" s="84"/>
      <c r="I294" s="84"/>
      <c r="J294" s="84"/>
      <c r="K294" s="84"/>
      <c r="L294" s="84"/>
      <c r="M294" s="85"/>
      <c r="N294" s="73"/>
      <c r="O294" s="73"/>
      <c r="P294" s="73"/>
      <c r="Q294" s="73"/>
      <c r="R294" s="73"/>
      <c r="S294" s="73"/>
      <c r="T294" s="73"/>
      <c r="U294" s="73"/>
      <c r="V294" s="73"/>
      <c r="W294" s="73"/>
      <c r="X294" s="118"/>
      <c r="Y294" s="73"/>
      <c r="AA294" s="633" t="s">
        <v>232</v>
      </c>
      <c r="AB294" s="634" t="e">
        <f>AG277-AB292</f>
        <v>#DIV/0!</v>
      </c>
      <c r="AC294" s="122"/>
      <c r="AD294" s="123"/>
      <c r="AE294" s="53"/>
      <c r="AF294" s="53"/>
      <c r="AG294" s="53"/>
      <c r="AH294" s="53"/>
      <c r="AI294" s="53"/>
      <c r="AJ294" s="53"/>
      <c r="AK294" s="53"/>
      <c r="AL294" s="53"/>
      <c r="AM294" s="53"/>
      <c r="AN294" s="53"/>
      <c r="AO294" s="53"/>
      <c r="AQ294" s="58"/>
      <c r="AR294" s="58"/>
      <c r="AS294" s="58"/>
      <c r="AT294" s="58"/>
      <c r="AU294" s="58"/>
      <c r="AV294" s="58"/>
      <c r="AW294" s="58"/>
      <c r="AX294" s="58"/>
      <c r="AY294" s="58"/>
      <c r="AZ294" s="58"/>
      <c r="BA294" s="58"/>
      <c r="BB294" s="58"/>
    </row>
    <row r="295" spans="4:145" x14ac:dyDescent="0.35">
      <c r="D295" s="84"/>
      <c r="E295" s="84"/>
      <c r="F295" s="84"/>
      <c r="G295" s="84"/>
      <c r="H295" s="84"/>
      <c r="I295" s="84"/>
      <c r="J295" s="84"/>
      <c r="K295" s="84"/>
      <c r="L295" s="84"/>
      <c r="M295" s="85"/>
      <c r="N295" s="73"/>
      <c r="O295" s="73"/>
      <c r="P295" s="73"/>
      <c r="Q295" s="73"/>
      <c r="R295" s="73"/>
      <c r="S295" s="73"/>
      <c r="T295" s="73"/>
      <c r="U295" s="73"/>
      <c r="V295" s="73"/>
      <c r="W295" s="73"/>
      <c r="X295" s="118"/>
      <c r="Y295" s="73"/>
      <c r="AA295" s="629">
        <v>0.85</v>
      </c>
      <c r="AB295" s="635">
        <v>0.15</v>
      </c>
      <c r="AC295" s="122"/>
      <c r="AD295" s="123"/>
      <c r="AE295" s="53"/>
      <c r="AF295" s="53"/>
      <c r="AG295" s="53"/>
      <c r="AH295" s="53"/>
      <c r="AI295" s="53"/>
      <c r="AJ295" s="53"/>
      <c r="AK295" s="53"/>
      <c r="AL295" s="53"/>
      <c r="AM295" s="53"/>
      <c r="AN295" s="53"/>
      <c r="AO295" s="53"/>
      <c r="AQ295" s="58"/>
      <c r="AR295" s="58"/>
      <c r="AS295" s="58"/>
      <c r="AT295" s="58"/>
      <c r="AU295" s="58"/>
      <c r="AV295" s="58"/>
      <c r="AW295" s="58"/>
      <c r="AX295" s="58"/>
      <c r="AY295" s="58"/>
      <c r="AZ295" s="58"/>
      <c r="BA295" s="58"/>
      <c r="BB295" s="58"/>
    </row>
    <row r="296" spans="4:145" ht="26.25" thickBot="1" x14ac:dyDescent="0.4">
      <c r="D296" s="84"/>
      <c r="E296" s="84"/>
      <c r="F296" s="84"/>
      <c r="G296" s="84"/>
      <c r="H296" s="84"/>
      <c r="I296" s="84"/>
      <c r="J296" s="84"/>
      <c r="K296" s="84"/>
      <c r="L296" s="84"/>
      <c r="M296" s="85"/>
      <c r="N296" s="73"/>
      <c r="O296" s="73"/>
      <c r="P296" s="73"/>
      <c r="Q296" s="73"/>
      <c r="R296" s="73"/>
      <c r="S296" s="73"/>
      <c r="T296" s="73"/>
      <c r="U296" s="73"/>
      <c r="V296" s="73"/>
      <c r="W296" s="73"/>
      <c r="X296" s="149"/>
      <c r="Y296" s="73"/>
      <c r="AA296" s="636" t="e">
        <f>ROUNDDOWN(AB294*0.85,2)</f>
        <v>#DIV/0!</v>
      </c>
      <c r="AB296" s="650" t="e">
        <f>+AB294-AA296</f>
        <v>#DIV/0!</v>
      </c>
      <c r="AC296" s="192"/>
      <c r="AD296" s="193"/>
      <c r="AE296" s="53"/>
      <c r="AF296" s="53"/>
      <c r="AG296" s="53"/>
      <c r="AH296" s="53"/>
      <c r="AI296" s="53"/>
      <c r="AJ296" s="53"/>
      <c r="AK296" s="53"/>
      <c r="AL296" s="53"/>
      <c r="AM296" s="53"/>
      <c r="AN296" s="53"/>
      <c r="AO296" s="53"/>
      <c r="AQ296" s="58"/>
      <c r="AR296" s="58"/>
      <c r="AS296" s="58"/>
      <c r="AT296" s="58"/>
      <c r="AU296" s="58"/>
      <c r="AV296" s="58"/>
      <c r="AW296" s="58"/>
      <c r="AX296" s="58"/>
      <c r="AY296" s="58"/>
      <c r="AZ296" s="58"/>
      <c r="BA296" s="58"/>
      <c r="BB296" s="58"/>
    </row>
    <row r="297" spans="4:145" ht="18.95" customHeight="1" x14ac:dyDescent="0.35">
      <c r="D297" s="86" t="str">
        <f>$D$248&amp;B116</f>
        <v>Finančni načrt PARTNER 5</v>
      </c>
      <c r="E297" s="84"/>
      <c r="F297" s="84"/>
      <c r="G297" s="84"/>
      <c r="H297" s="84"/>
      <c r="I297" s="84"/>
      <c r="J297" s="84"/>
      <c r="K297" s="84"/>
      <c r="L297" s="84"/>
      <c r="M297" s="85"/>
      <c r="N297" s="73"/>
      <c r="O297" s="73"/>
      <c r="P297" s="73"/>
      <c r="Q297" s="73"/>
      <c r="R297" s="73"/>
      <c r="S297" s="73"/>
      <c r="T297" s="73"/>
      <c r="U297" s="73"/>
      <c r="V297" s="73"/>
      <c r="W297" s="73"/>
      <c r="X297" s="149"/>
      <c r="Y297" s="73"/>
      <c r="AA297" s="53"/>
      <c r="AB297" s="53"/>
      <c r="AC297" s="53"/>
      <c r="AD297" s="53"/>
      <c r="AE297" s="53"/>
      <c r="AF297" s="53"/>
      <c r="AG297" s="53"/>
      <c r="AH297" s="53"/>
      <c r="AI297" s="53"/>
      <c r="AJ297" s="53"/>
      <c r="AK297" s="53"/>
      <c r="AL297" s="53"/>
      <c r="AM297" s="53"/>
      <c r="AN297" s="53"/>
      <c r="AO297" s="53"/>
      <c r="AQ297" s="58"/>
      <c r="AR297" s="58"/>
      <c r="AS297" s="58"/>
      <c r="AT297" s="58"/>
      <c r="AU297" s="58"/>
      <c r="AV297" s="58"/>
      <c r="AW297" s="58"/>
      <c r="AX297" s="58"/>
      <c r="AY297" s="58"/>
      <c r="AZ297" s="58"/>
      <c r="BA297" s="58"/>
      <c r="BB297" s="58"/>
    </row>
    <row r="298" spans="4:145" ht="26.25" thickBot="1" x14ac:dyDescent="0.4">
      <c r="D298" s="86"/>
      <c r="E298" s="84"/>
      <c r="F298" s="84"/>
      <c r="G298" s="84"/>
      <c r="H298" s="84"/>
      <c r="I298" s="84"/>
      <c r="J298" s="84"/>
      <c r="K298" s="84"/>
      <c r="L298" s="84"/>
      <c r="M298" s="85"/>
      <c r="N298" s="73"/>
      <c r="O298" s="73"/>
      <c r="P298" s="73"/>
      <c r="Q298" s="73"/>
      <c r="R298" s="73"/>
      <c r="S298" s="73"/>
      <c r="T298" s="73"/>
      <c r="U298" s="73"/>
      <c r="V298" s="73"/>
      <c r="W298" s="73"/>
      <c r="X298" s="75"/>
      <c r="Y298" s="73"/>
      <c r="AA298" s="628" t="s">
        <v>431</v>
      </c>
      <c r="AB298" s="53"/>
      <c r="AC298" s="53"/>
      <c r="AD298" s="53"/>
      <c r="AE298" s="53"/>
      <c r="AF298" s="53"/>
      <c r="AG298" s="53"/>
      <c r="AH298" s="53"/>
      <c r="AI298" s="53"/>
      <c r="AJ298" s="53"/>
      <c r="AK298" s="53"/>
      <c r="AL298" s="53"/>
      <c r="AM298" s="53"/>
      <c r="AN298" s="53"/>
      <c r="AO298" s="53"/>
      <c r="AQ298" s="58"/>
      <c r="AR298" s="58"/>
      <c r="AS298" s="58"/>
      <c r="AT298" s="58"/>
      <c r="AU298" s="58"/>
      <c r="AV298" s="58"/>
      <c r="AW298" s="58"/>
      <c r="AX298" s="58"/>
      <c r="AY298" s="58"/>
      <c r="AZ298" s="58"/>
      <c r="BA298" s="58"/>
      <c r="BB298" s="58"/>
    </row>
    <row r="299" spans="4:145" ht="26.25" thickBot="1" x14ac:dyDescent="0.4">
      <c r="D299" s="203" t="s">
        <v>101</v>
      </c>
      <c r="E299" s="204"/>
      <c r="F299" s="84"/>
      <c r="G299" s="84"/>
      <c r="H299" s="84"/>
      <c r="I299" s="84"/>
      <c r="J299" s="84"/>
      <c r="K299" s="84"/>
      <c r="L299" s="84"/>
      <c r="M299" s="85"/>
      <c r="N299" s="73"/>
      <c r="O299" s="73"/>
      <c r="P299" s="73"/>
      <c r="Q299" s="73"/>
      <c r="R299" s="73"/>
      <c r="S299" s="73"/>
      <c r="T299" s="73"/>
      <c r="U299" s="73"/>
      <c r="V299" s="73"/>
      <c r="W299" s="73"/>
      <c r="X299" s="75"/>
      <c r="Y299" s="73"/>
      <c r="AA299" s="233" t="s">
        <v>231</v>
      </c>
      <c r="AB299" s="250" t="e">
        <f>AB285-AB292</f>
        <v>#DIV/0!</v>
      </c>
      <c r="AC299" s="629">
        <v>0.85</v>
      </c>
      <c r="AD299" s="630" t="e">
        <f>ROUNDDOWN(AB299*0.85,2)</f>
        <v>#DIV/0!</v>
      </c>
      <c r="AE299" s="53"/>
      <c r="AF299" s="637" t="e">
        <f>+AB301+AB299</f>
        <v>#DIV/0!</v>
      </c>
      <c r="AG299" s="53"/>
      <c r="AH299" s="53"/>
      <c r="AI299" s="53"/>
      <c r="AJ299" s="53"/>
      <c r="AK299" s="53"/>
      <c r="AL299" s="53"/>
      <c r="AM299" s="53"/>
      <c r="AN299" s="53"/>
      <c r="AO299" s="53"/>
      <c r="AQ299" s="58"/>
      <c r="AR299" s="58"/>
      <c r="AS299" s="58"/>
      <c r="AT299" s="58"/>
      <c r="AU299" s="58"/>
      <c r="AV299" s="58"/>
      <c r="AW299" s="58"/>
      <c r="AX299" s="58"/>
      <c r="AY299" s="58"/>
      <c r="AZ299" s="58"/>
      <c r="BA299" s="58"/>
      <c r="BB299" s="58"/>
    </row>
    <row r="300" spans="4:145" ht="30.75" thickBot="1" x14ac:dyDescent="0.4">
      <c r="D300" s="205" t="s">
        <v>103</v>
      </c>
      <c r="E300" s="206" t="e">
        <f>'3. FN PO PARTNERJIH '!F123</f>
        <v>#DIV/0!</v>
      </c>
      <c r="F300" s="84"/>
      <c r="G300" s="84"/>
      <c r="H300" s="84"/>
      <c r="I300" s="84"/>
      <c r="J300" s="84"/>
      <c r="K300" s="84"/>
      <c r="L300" s="84"/>
      <c r="M300" s="85"/>
      <c r="N300" s="73"/>
      <c r="O300" s="73"/>
      <c r="P300" s="73"/>
      <c r="Q300" s="73"/>
      <c r="R300" s="73"/>
      <c r="S300" s="73"/>
      <c r="T300" s="73"/>
      <c r="U300" s="73"/>
      <c r="V300" s="73"/>
      <c r="W300" s="73"/>
      <c r="X300" s="75"/>
      <c r="Y300" s="73"/>
      <c r="AA300" s="264"/>
      <c r="AB300" s="265"/>
      <c r="AC300" s="631">
        <v>0.15</v>
      </c>
      <c r="AD300" s="632" t="e">
        <f>+AB299-AD299</f>
        <v>#DIV/0!</v>
      </c>
      <c r="AE300" s="53"/>
      <c r="AF300" s="53"/>
      <c r="AG300" s="53"/>
      <c r="AH300" s="53"/>
      <c r="AI300" s="53"/>
      <c r="AJ300" s="53"/>
      <c r="AK300" s="53"/>
      <c r="AL300" s="53"/>
      <c r="AM300" s="53"/>
      <c r="AN300" s="53"/>
      <c r="AO300" s="53"/>
      <c r="AQ300" s="58"/>
      <c r="AR300" s="58"/>
      <c r="AS300" s="58"/>
      <c r="AT300" s="58"/>
      <c r="AU300" s="58"/>
      <c r="AV300" s="58"/>
      <c r="AW300" s="58"/>
      <c r="AX300" s="58"/>
      <c r="AY300" s="58"/>
      <c r="AZ300" s="58"/>
      <c r="BA300" s="58"/>
      <c r="BB300" s="58"/>
      <c r="EO300" s="614" t="s">
        <v>429</v>
      </c>
    </row>
    <row r="301" spans="4:145" ht="26.25" thickBot="1" x14ac:dyDescent="0.4">
      <c r="D301" s="205" t="s">
        <v>104</v>
      </c>
      <c r="E301" s="206" t="e">
        <f>'3. FN PO PARTNERJIH '!F124</f>
        <v>#DIV/0!</v>
      </c>
      <c r="F301" s="84"/>
      <c r="G301" s="84"/>
      <c r="H301" s="84"/>
      <c r="I301" s="84"/>
      <c r="J301" s="84"/>
      <c r="K301" s="84"/>
      <c r="L301" s="84"/>
      <c r="M301" s="85"/>
      <c r="N301" s="73"/>
      <c r="O301" s="73"/>
      <c r="P301" s="73"/>
      <c r="Q301" s="73"/>
      <c r="R301" s="73"/>
      <c r="S301" s="73"/>
      <c r="T301" s="73"/>
      <c r="U301" s="73"/>
      <c r="V301" s="73"/>
      <c r="W301" s="73"/>
      <c r="X301" s="75"/>
      <c r="Y301" s="73"/>
      <c r="AA301" s="233" t="s">
        <v>232</v>
      </c>
      <c r="AB301" s="236" t="e">
        <f>+AB287-AB294</f>
        <v>#DIV/0!</v>
      </c>
      <c r="AC301" s="122"/>
      <c r="AD301" s="123"/>
      <c r="AE301" s="53"/>
      <c r="AF301" s="53"/>
      <c r="AG301" s="53"/>
      <c r="AH301" s="53"/>
      <c r="AI301" s="53"/>
      <c r="AJ301" s="53"/>
      <c r="AK301" s="53"/>
      <c r="AL301" s="53"/>
      <c r="AM301" s="53"/>
      <c r="AN301" s="613" t="s">
        <v>428</v>
      </c>
      <c r="AO301" s="53"/>
      <c r="AQ301" s="58"/>
      <c r="AR301" s="58"/>
      <c r="AS301" s="58"/>
      <c r="AT301" s="58"/>
      <c r="AU301" s="58"/>
      <c r="AV301" s="58"/>
      <c r="AW301" s="58"/>
      <c r="AX301" s="58"/>
      <c r="AY301" s="58"/>
      <c r="AZ301" s="58"/>
      <c r="BA301" s="58"/>
      <c r="BB301" s="58"/>
      <c r="EO301" s="615">
        <v>11978</v>
      </c>
    </row>
    <row r="302" spans="4:145" ht="30" x14ac:dyDescent="0.35">
      <c r="D302" s="205" t="s">
        <v>106</v>
      </c>
      <c r="E302" s="206" t="e">
        <f>'3. FN PO PARTNERJIH '!F125</f>
        <v>#DIV/0!</v>
      </c>
      <c r="F302" s="84"/>
      <c r="G302" s="84"/>
      <c r="H302" s="84"/>
      <c r="I302" s="84"/>
      <c r="J302" s="84"/>
      <c r="K302" s="84"/>
      <c r="L302" s="84"/>
      <c r="M302" s="85"/>
      <c r="N302" s="73"/>
      <c r="O302" s="73"/>
      <c r="P302" s="73"/>
      <c r="Q302" s="73"/>
      <c r="R302" s="73"/>
      <c r="S302" s="73"/>
      <c r="T302" s="73"/>
      <c r="U302" s="73"/>
      <c r="V302" s="73"/>
      <c r="W302" s="73"/>
      <c r="X302" s="75"/>
      <c r="Y302" s="73"/>
      <c r="AA302" s="629">
        <v>0.85</v>
      </c>
      <c r="AB302" s="635">
        <v>0.15</v>
      </c>
      <c r="AC302" s="122"/>
      <c r="AD302" s="123"/>
      <c r="AE302" s="53"/>
      <c r="AF302" s="53"/>
      <c r="AG302" s="53"/>
      <c r="AH302" s="53"/>
      <c r="AI302" s="53"/>
      <c r="AJ302" s="53"/>
      <c r="AK302" s="53"/>
      <c r="AL302" s="53"/>
      <c r="AM302" s="53"/>
      <c r="AN302" s="53"/>
      <c r="AO302" s="53"/>
      <c r="AQ302" s="58"/>
      <c r="AR302" s="58"/>
      <c r="AS302" s="58"/>
      <c r="AT302" s="58"/>
      <c r="AU302" s="58"/>
      <c r="AV302" s="58"/>
      <c r="AW302" s="58"/>
      <c r="AX302" s="58"/>
      <c r="AY302" s="58"/>
      <c r="AZ302" s="58"/>
      <c r="BA302" s="58"/>
      <c r="BB302" s="58"/>
    </row>
    <row r="303" spans="4:145" ht="30.75" thickBot="1" x14ac:dyDescent="0.4">
      <c r="D303" s="205" t="s">
        <v>107</v>
      </c>
      <c r="E303" s="206" t="e">
        <f>'3. FN PO PARTNERJIH '!F126</f>
        <v>#DIV/0!</v>
      </c>
      <c r="F303" s="84"/>
      <c r="G303" s="84"/>
      <c r="H303" s="84"/>
      <c r="I303" s="84"/>
      <c r="J303" s="84"/>
      <c r="K303" s="84"/>
      <c r="L303" s="84"/>
      <c r="M303" s="85"/>
      <c r="N303" s="73"/>
      <c r="O303" s="73"/>
      <c r="P303" s="73"/>
      <c r="Q303" s="73"/>
      <c r="R303" s="73"/>
      <c r="S303" s="73"/>
      <c r="T303" s="73"/>
      <c r="U303" s="73"/>
      <c r="V303" s="73"/>
      <c r="W303" s="73"/>
      <c r="X303" s="75"/>
      <c r="Y303" s="73"/>
      <c r="AA303" s="636" t="e">
        <f>ROUNDDOWN(AB301*0.85,2)</f>
        <v>#DIV/0!</v>
      </c>
      <c r="AB303" s="650" t="e">
        <f>+TT_Nepovratna_sredstva_za_izplačilo-AA303</f>
        <v>#DIV/0!</v>
      </c>
      <c r="AC303" s="192"/>
      <c r="AD303" s="193"/>
      <c r="AE303" s="53"/>
      <c r="AF303" s="53"/>
      <c r="AG303" s="53"/>
      <c r="AH303" s="53"/>
      <c r="AI303" s="53"/>
      <c r="AJ303" s="53"/>
      <c r="AK303" s="53"/>
      <c r="AL303" s="53"/>
      <c r="AM303" s="53"/>
      <c r="AN303" s="53"/>
      <c r="AO303" s="53"/>
      <c r="AQ303" s="58"/>
      <c r="AR303" s="58"/>
      <c r="AS303" s="58"/>
      <c r="AT303" s="58"/>
      <c r="AU303" s="58"/>
      <c r="AV303" s="58"/>
      <c r="AW303" s="58"/>
      <c r="AX303" s="58"/>
      <c r="AY303" s="58"/>
      <c r="AZ303" s="58"/>
      <c r="BA303" s="58"/>
      <c r="BB303" s="58"/>
    </row>
    <row r="304" spans="4:145" x14ac:dyDescent="0.35">
      <c r="D304" s="84"/>
      <c r="E304" s="84"/>
      <c r="F304" s="84"/>
      <c r="G304" s="84"/>
      <c r="H304" s="84"/>
      <c r="I304" s="84"/>
      <c r="J304" s="84"/>
      <c r="K304" s="84"/>
      <c r="L304" s="84"/>
      <c r="M304" s="85"/>
      <c r="N304" s="73"/>
      <c r="O304" s="73"/>
      <c r="P304" s="73"/>
      <c r="Q304" s="73"/>
      <c r="R304" s="73"/>
      <c r="S304" s="73"/>
      <c r="T304" s="73"/>
      <c r="U304" s="73"/>
      <c r="V304" s="73"/>
      <c r="W304" s="73"/>
      <c r="X304" s="75"/>
      <c r="Y304" s="73"/>
      <c r="AA304" s="53"/>
      <c r="AB304" s="53"/>
      <c r="AC304" s="53"/>
      <c r="AD304" s="53"/>
      <c r="AE304" s="53"/>
      <c r="AF304" s="53"/>
      <c r="AG304" s="53"/>
      <c r="AH304" s="53"/>
      <c r="AI304" s="53"/>
      <c r="AJ304" s="53"/>
      <c r="AK304" s="53"/>
      <c r="AL304" s="53"/>
      <c r="AM304" s="53"/>
      <c r="AN304" s="53"/>
      <c r="AO304" s="53"/>
      <c r="AQ304" s="58"/>
      <c r="AR304" s="58"/>
      <c r="AS304" s="58"/>
      <c r="AT304" s="58"/>
      <c r="AU304" s="58"/>
      <c r="AV304" s="58"/>
      <c r="AW304" s="58"/>
      <c r="AX304" s="58"/>
      <c r="AY304" s="58"/>
      <c r="AZ304" s="58"/>
      <c r="BA304" s="58"/>
      <c r="BB304" s="58"/>
    </row>
    <row r="305" spans="4:54" x14ac:dyDescent="0.35">
      <c r="D305" s="84"/>
      <c r="E305" s="84"/>
      <c r="F305" s="84"/>
      <c r="G305" s="84"/>
      <c r="H305" s="84"/>
      <c r="I305" s="84"/>
      <c r="J305" s="84"/>
      <c r="K305" s="84"/>
      <c r="L305" s="84"/>
      <c r="M305" s="85"/>
      <c r="N305" s="73"/>
      <c r="O305" s="73"/>
      <c r="P305" s="73"/>
      <c r="Q305" s="73"/>
      <c r="R305" s="73"/>
      <c r="S305" s="73"/>
      <c r="T305" s="73"/>
      <c r="U305" s="73"/>
      <c r="V305" s="73"/>
      <c r="W305" s="73"/>
      <c r="X305" s="118"/>
      <c r="Y305" s="73"/>
      <c r="AA305" s="53"/>
      <c r="AB305" s="53"/>
      <c r="AC305" s="53"/>
      <c r="AD305" s="53"/>
      <c r="AE305" s="53"/>
      <c r="AF305" s="53"/>
      <c r="AG305" s="53"/>
      <c r="AH305" s="53"/>
      <c r="AI305" s="53"/>
      <c r="AJ305" s="53"/>
      <c r="AK305" s="53"/>
      <c r="AL305" s="53"/>
      <c r="AM305" s="53"/>
      <c r="AN305" s="53"/>
      <c r="AO305" s="53"/>
      <c r="AQ305" s="58"/>
      <c r="AR305" s="58"/>
      <c r="AS305" s="58"/>
      <c r="AT305" s="58"/>
      <c r="AU305" s="58"/>
      <c r="AV305" s="58"/>
      <c r="AW305" s="58"/>
      <c r="AX305" s="58"/>
      <c r="AY305" s="58"/>
      <c r="AZ305" s="58"/>
      <c r="BA305" s="58"/>
      <c r="BB305" s="58"/>
    </row>
    <row r="306" spans="4:54" x14ac:dyDescent="0.35">
      <c r="D306" s="84"/>
      <c r="E306" s="84"/>
      <c r="F306" s="84"/>
      <c r="G306" s="84"/>
      <c r="H306" s="84"/>
      <c r="I306" s="84"/>
      <c r="J306" s="84"/>
      <c r="K306" s="84"/>
      <c r="L306" s="84"/>
      <c r="M306" s="85"/>
      <c r="N306" s="73"/>
      <c r="O306" s="73"/>
      <c r="P306" s="73"/>
      <c r="Q306" s="73"/>
      <c r="R306" s="73"/>
      <c r="S306" s="73"/>
      <c r="T306" s="73"/>
      <c r="U306" s="73"/>
      <c r="V306" s="73"/>
      <c r="W306" s="73"/>
      <c r="X306" s="118"/>
      <c r="Y306" s="73"/>
      <c r="AA306" s="53"/>
      <c r="AB306" s="53"/>
      <c r="AC306" s="53"/>
      <c r="AD306" s="53"/>
      <c r="AE306" s="53"/>
      <c r="AF306" s="53"/>
      <c r="AG306" s="53"/>
      <c r="AH306" s="53"/>
      <c r="AI306" s="53"/>
      <c r="AJ306" s="53"/>
      <c r="AK306" s="53"/>
      <c r="AL306" s="53"/>
      <c r="AM306" s="53"/>
      <c r="AN306" s="53"/>
      <c r="AO306" s="53"/>
      <c r="AQ306" s="58"/>
      <c r="AR306" s="58"/>
      <c r="AS306" s="58"/>
      <c r="AT306" s="58"/>
      <c r="AU306" s="58"/>
      <c r="AV306" s="58"/>
      <c r="AW306" s="58"/>
      <c r="AX306" s="58"/>
      <c r="AY306" s="58"/>
      <c r="AZ306" s="58"/>
      <c r="BA306" s="58"/>
      <c r="BB306" s="58"/>
    </row>
    <row r="307" spans="4:54" x14ac:dyDescent="0.35">
      <c r="D307" s="86" t="str">
        <f>$D$248&amp;B128</f>
        <v>Finančni načrt PARTNER 6</v>
      </c>
      <c r="E307" s="84"/>
      <c r="F307" s="84"/>
      <c r="G307" s="84"/>
      <c r="H307" s="84"/>
      <c r="I307" s="84"/>
      <c r="J307" s="84"/>
      <c r="K307" s="84"/>
      <c r="L307" s="84"/>
      <c r="M307" s="85"/>
      <c r="N307" s="73"/>
      <c r="O307" s="73"/>
      <c r="P307" s="73"/>
      <c r="Q307" s="73"/>
      <c r="R307" s="73"/>
      <c r="S307" s="73"/>
      <c r="T307" s="73"/>
      <c r="U307" s="73"/>
      <c r="V307" s="73"/>
      <c r="W307" s="73"/>
      <c r="X307" s="118"/>
      <c r="Y307" s="73"/>
      <c r="AA307" s="53"/>
      <c r="AB307" s="53"/>
      <c r="AC307" s="53"/>
      <c r="AD307" s="53"/>
      <c r="AE307" s="53"/>
      <c r="AF307" s="53"/>
      <c r="AG307" s="53"/>
      <c r="AH307" s="53"/>
      <c r="AI307" s="53"/>
      <c r="AJ307" s="53"/>
      <c r="AK307" s="53"/>
      <c r="AL307" s="53"/>
      <c r="AM307" s="53"/>
      <c r="AN307" s="53"/>
      <c r="AO307" s="53"/>
      <c r="AQ307" s="58"/>
      <c r="AR307" s="58"/>
      <c r="AS307" s="58"/>
      <c r="AT307" s="58"/>
      <c r="AU307" s="58"/>
      <c r="AV307" s="58"/>
      <c r="AW307" s="58"/>
      <c r="AX307" s="58"/>
      <c r="AY307" s="58"/>
      <c r="AZ307" s="58"/>
      <c r="BA307" s="58"/>
      <c r="BB307" s="58"/>
    </row>
    <row r="308" spans="4:54" x14ac:dyDescent="0.35">
      <c r="D308" s="203" t="s">
        <v>101</v>
      </c>
      <c r="E308" s="204"/>
      <c r="F308" s="84"/>
      <c r="G308" s="84"/>
      <c r="H308" s="84"/>
      <c r="I308" s="84"/>
      <c r="J308" s="84"/>
      <c r="K308" s="84"/>
      <c r="L308" s="84"/>
      <c r="M308" s="85"/>
      <c r="N308" s="73"/>
      <c r="O308" s="73"/>
      <c r="P308" s="73"/>
      <c r="Q308" s="73"/>
      <c r="R308" s="73"/>
      <c r="S308" s="73"/>
      <c r="T308" s="73"/>
      <c r="U308" s="73"/>
      <c r="V308" s="73"/>
      <c r="W308" s="73"/>
      <c r="X308" s="118"/>
      <c r="Y308" s="73"/>
      <c r="AA308" s="53"/>
      <c r="AB308" s="53"/>
      <c r="AC308" s="53"/>
      <c r="AD308" s="53"/>
      <c r="AE308" s="53"/>
      <c r="AF308" s="53"/>
      <c r="AG308" s="53"/>
      <c r="AH308" s="53"/>
      <c r="AI308" s="53"/>
      <c r="AJ308" s="53"/>
      <c r="AK308" s="53"/>
      <c r="AL308" s="53"/>
      <c r="AM308" s="53"/>
      <c r="AN308" s="53"/>
      <c r="AO308" s="53"/>
      <c r="AQ308" s="58"/>
      <c r="AR308" s="58"/>
      <c r="AS308" s="58"/>
      <c r="AT308" s="58"/>
      <c r="AU308" s="58"/>
      <c r="AV308" s="58"/>
      <c r="AW308" s="58"/>
      <c r="AX308" s="58"/>
      <c r="AY308" s="58"/>
      <c r="AZ308" s="58"/>
      <c r="BA308" s="58"/>
      <c r="BB308" s="58"/>
    </row>
    <row r="309" spans="4:54" ht="30" x14ac:dyDescent="0.35">
      <c r="D309" s="205" t="s">
        <v>103</v>
      </c>
      <c r="E309" s="206" t="e">
        <f>'3. FN PO PARTNERJIH '!F142</f>
        <v>#DIV/0!</v>
      </c>
      <c r="F309" s="84"/>
      <c r="G309" s="84"/>
      <c r="H309" s="84"/>
      <c r="I309" s="84"/>
      <c r="J309" s="84"/>
      <c r="K309" s="84"/>
      <c r="L309" s="84"/>
      <c r="M309" s="85"/>
      <c r="N309" s="73"/>
      <c r="O309" s="73"/>
      <c r="P309" s="73"/>
      <c r="Q309" s="73"/>
      <c r="R309" s="73"/>
      <c r="S309" s="73"/>
      <c r="T309" s="73"/>
      <c r="U309" s="73"/>
      <c r="V309" s="73"/>
      <c r="W309" s="73"/>
      <c r="X309" s="149"/>
      <c r="Y309" s="73"/>
      <c r="AA309" s="53"/>
      <c r="AB309" s="53"/>
      <c r="AC309" s="53"/>
      <c r="AD309" s="53"/>
      <c r="AE309" s="53"/>
      <c r="AF309" s="53"/>
      <c r="AG309" s="53"/>
      <c r="AH309" s="53"/>
      <c r="AI309" s="53"/>
      <c r="AJ309" s="53"/>
      <c r="AK309" s="53"/>
      <c r="AL309" s="53"/>
      <c r="AM309" s="53"/>
      <c r="AN309" s="53"/>
      <c r="AO309" s="53"/>
      <c r="AQ309" s="58"/>
      <c r="AR309" s="58"/>
      <c r="AS309" s="58"/>
      <c r="AT309" s="58"/>
      <c r="AU309" s="58"/>
      <c r="AV309" s="58"/>
      <c r="AW309" s="58"/>
      <c r="AX309" s="58"/>
      <c r="AY309" s="58"/>
      <c r="AZ309" s="58"/>
      <c r="BA309" s="58"/>
      <c r="BB309" s="58"/>
    </row>
    <row r="310" spans="4:54" x14ac:dyDescent="0.35">
      <c r="D310" s="205" t="s">
        <v>104</v>
      </c>
      <c r="E310" s="206" t="e">
        <f>'3. FN PO PARTNERJIH '!F143</f>
        <v>#DIV/0!</v>
      </c>
      <c r="F310" s="84"/>
      <c r="G310" s="84"/>
      <c r="H310" s="84"/>
      <c r="I310" s="84"/>
      <c r="J310" s="84"/>
      <c r="K310" s="84"/>
      <c r="L310" s="84"/>
      <c r="M310" s="85"/>
      <c r="N310" s="73"/>
      <c r="O310" s="73"/>
      <c r="P310" s="73"/>
      <c r="Q310" s="73"/>
      <c r="R310" s="73"/>
      <c r="S310" s="73"/>
      <c r="T310" s="73"/>
      <c r="U310" s="73"/>
      <c r="V310" s="73"/>
      <c r="W310" s="73"/>
      <c r="X310" s="149"/>
      <c r="Y310" s="73"/>
      <c r="AA310" s="53"/>
      <c r="AB310" s="53"/>
      <c r="AC310" s="53"/>
      <c r="AD310" s="53"/>
      <c r="AE310" s="53"/>
      <c r="AF310" s="53"/>
      <c r="AG310" s="53"/>
      <c r="AH310" s="53"/>
      <c r="AI310" s="53"/>
      <c r="AJ310" s="53"/>
      <c r="AK310" s="53"/>
      <c r="AL310" s="53"/>
      <c r="AM310" s="53"/>
      <c r="AN310" s="53"/>
      <c r="AO310" s="53"/>
      <c r="AQ310" s="58"/>
      <c r="AR310" s="58"/>
      <c r="AS310" s="58"/>
      <c r="AT310" s="58"/>
      <c r="AU310" s="58"/>
      <c r="AV310" s="58"/>
      <c r="AW310" s="58"/>
      <c r="AX310" s="58"/>
      <c r="AY310" s="58"/>
      <c r="AZ310" s="58"/>
      <c r="BA310" s="58"/>
      <c r="BB310" s="58"/>
    </row>
    <row r="311" spans="4:54" ht="30" x14ac:dyDescent="0.35">
      <c r="D311" s="205" t="s">
        <v>106</v>
      </c>
      <c r="E311" s="206" t="e">
        <f>'3. FN PO PARTNERJIH '!F144</f>
        <v>#DIV/0!</v>
      </c>
      <c r="F311" s="84"/>
      <c r="G311" s="84"/>
      <c r="H311" s="84"/>
      <c r="I311" s="84"/>
      <c r="J311" s="84"/>
      <c r="K311" s="84"/>
      <c r="L311" s="84"/>
      <c r="M311" s="85"/>
      <c r="N311" s="73"/>
      <c r="O311" s="73"/>
      <c r="P311" s="73"/>
      <c r="Q311" s="73"/>
      <c r="R311" s="73"/>
      <c r="S311" s="73"/>
      <c r="T311" s="73"/>
      <c r="U311" s="73"/>
      <c r="V311" s="73"/>
      <c r="W311" s="73"/>
      <c r="X311" s="75"/>
      <c r="Y311" s="73"/>
      <c r="AA311" s="53"/>
      <c r="AB311" s="53"/>
      <c r="AC311" s="53"/>
      <c r="AD311" s="53"/>
      <c r="AE311" s="53"/>
      <c r="AF311" s="53"/>
      <c r="AG311" s="53"/>
      <c r="AH311" s="53"/>
      <c r="AI311" s="53"/>
      <c r="AJ311" s="53"/>
      <c r="AK311" s="53"/>
      <c r="AL311" s="53"/>
      <c r="AM311" s="53"/>
      <c r="AN311" s="53"/>
      <c r="AO311" s="53"/>
      <c r="AQ311" s="58"/>
      <c r="AR311" s="58"/>
      <c r="AS311" s="58"/>
      <c r="AT311" s="58"/>
      <c r="AU311" s="58"/>
      <c r="AV311" s="58"/>
      <c r="AW311" s="58"/>
      <c r="AX311" s="58"/>
      <c r="AY311" s="58"/>
      <c r="AZ311" s="58"/>
      <c r="BA311" s="58"/>
      <c r="BB311" s="58"/>
    </row>
    <row r="312" spans="4:54" ht="31.7" customHeight="1" x14ac:dyDescent="0.35">
      <c r="D312" s="205" t="s">
        <v>107</v>
      </c>
      <c r="E312" s="206" t="e">
        <f>'3. FN PO PARTNERJIH '!F145</f>
        <v>#DIV/0!</v>
      </c>
      <c r="F312" s="84"/>
      <c r="G312" s="84"/>
      <c r="H312" s="84"/>
      <c r="I312" s="84"/>
      <c r="J312" s="84"/>
      <c r="K312" s="84"/>
      <c r="L312" s="84"/>
      <c r="M312" s="85"/>
      <c r="N312" s="73"/>
      <c r="O312" s="73"/>
      <c r="P312" s="73"/>
      <c r="Q312" s="73"/>
      <c r="R312" s="73"/>
      <c r="S312" s="73"/>
      <c r="T312" s="73"/>
      <c r="U312" s="73"/>
      <c r="V312" s="73"/>
      <c r="W312" s="73"/>
      <c r="X312" s="75"/>
      <c r="Y312" s="73"/>
      <c r="AA312" s="53"/>
      <c r="AB312" s="53"/>
      <c r="AC312" s="53"/>
      <c r="AD312" s="53"/>
      <c r="AE312" s="53"/>
      <c r="AF312" s="53"/>
      <c r="AG312" s="53"/>
      <c r="AH312" s="53"/>
      <c r="AI312" s="53"/>
      <c r="AJ312" s="53"/>
      <c r="AK312" s="53"/>
      <c r="AL312" s="53"/>
      <c r="AM312" s="53"/>
      <c r="AN312" s="53"/>
      <c r="AO312" s="53"/>
      <c r="AQ312" s="58"/>
      <c r="AR312" s="58"/>
      <c r="AS312" s="58"/>
      <c r="AT312" s="58"/>
      <c r="AU312" s="58"/>
      <c r="AV312" s="58"/>
      <c r="AW312" s="58"/>
      <c r="AX312" s="58"/>
      <c r="AY312" s="58"/>
      <c r="AZ312" s="58"/>
      <c r="BA312" s="58"/>
      <c r="BB312" s="58"/>
    </row>
    <row r="313" spans="4:54" x14ac:dyDescent="0.35">
      <c r="D313" s="84"/>
      <c r="E313" s="84"/>
      <c r="F313" s="84"/>
      <c r="G313" s="84"/>
      <c r="H313" s="84"/>
      <c r="I313" s="84"/>
      <c r="J313" s="84"/>
      <c r="K313" s="84"/>
      <c r="L313" s="84"/>
      <c r="M313" s="85"/>
      <c r="N313" s="73"/>
      <c r="O313" s="73"/>
      <c r="P313" s="73"/>
      <c r="Q313" s="73"/>
      <c r="R313" s="73"/>
      <c r="S313" s="73"/>
      <c r="T313" s="73"/>
      <c r="U313" s="73"/>
      <c r="V313" s="73"/>
      <c r="W313" s="73"/>
      <c r="X313" s="75"/>
      <c r="Y313" s="73"/>
      <c r="AA313" s="53"/>
      <c r="AB313" s="53"/>
      <c r="AC313" s="53"/>
      <c r="AD313" s="53"/>
      <c r="AE313" s="53"/>
      <c r="AF313" s="53"/>
      <c r="AG313" s="53"/>
      <c r="AH313" s="53"/>
      <c r="AI313" s="53"/>
      <c r="AJ313" s="53"/>
      <c r="AK313" s="53"/>
      <c r="AL313" s="53"/>
      <c r="AM313" s="53"/>
      <c r="AN313" s="53"/>
      <c r="AO313" s="53"/>
    </row>
    <row r="314" spans="4:54" x14ac:dyDescent="0.35">
      <c r="D314" s="84"/>
      <c r="E314" s="84"/>
      <c r="F314" s="84"/>
      <c r="G314" s="84"/>
      <c r="H314" s="84"/>
      <c r="I314" s="84"/>
      <c r="J314" s="84"/>
      <c r="K314" s="84"/>
      <c r="L314" s="84"/>
      <c r="M314" s="85"/>
      <c r="N314" s="73"/>
      <c r="O314" s="73"/>
      <c r="P314" s="73"/>
      <c r="Q314" s="73"/>
      <c r="R314" s="73"/>
      <c r="S314" s="73"/>
      <c r="T314" s="73"/>
      <c r="U314" s="73"/>
      <c r="V314" s="73"/>
      <c r="W314" s="73"/>
      <c r="X314" s="75"/>
      <c r="Y314" s="73"/>
      <c r="AA314" s="53"/>
      <c r="AB314" s="53"/>
      <c r="AC314" s="53"/>
      <c r="AD314" s="53"/>
      <c r="AE314" s="53"/>
      <c r="AF314" s="53"/>
      <c r="AG314" s="53"/>
      <c r="AH314" s="53"/>
      <c r="AI314" s="53"/>
      <c r="AJ314" s="53"/>
      <c r="AK314" s="53"/>
      <c r="AL314" s="53"/>
      <c r="AM314" s="53"/>
      <c r="AN314" s="53"/>
      <c r="AO314" s="53"/>
    </row>
    <row r="315" spans="4:54" ht="18.95" customHeight="1" x14ac:dyDescent="0.35">
      <c r="D315" s="86" t="str">
        <f>$D$248&amp;B140</f>
        <v>Finančni načrt PARTNER 7</v>
      </c>
      <c r="E315" s="84"/>
      <c r="F315" s="84"/>
      <c r="G315" s="84"/>
      <c r="H315" s="84"/>
      <c r="I315" s="84"/>
      <c r="J315" s="84"/>
      <c r="K315" s="84"/>
      <c r="L315" s="84"/>
      <c r="M315" s="85"/>
      <c r="N315" s="73"/>
      <c r="O315" s="73"/>
      <c r="P315" s="73"/>
      <c r="Q315" s="73"/>
      <c r="R315" s="73"/>
      <c r="S315" s="73"/>
      <c r="T315" s="73"/>
      <c r="U315" s="73"/>
      <c r="V315" s="73"/>
      <c r="W315" s="73"/>
      <c r="X315" s="75"/>
      <c r="Y315" s="73"/>
      <c r="AA315" s="53"/>
      <c r="AB315" s="53"/>
      <c r="AC315" s="53"/>
      <c r="AD315" s="53"/>
      <c r="AE315" s="53"/>
      <c r="AF315" s="53"/>
      <c r="AG315" s="53"/>
      <c r="AH315" s="53"/>
      <c r="AI315" s="53"/>
      <c r="AJ315" s="53"/>
      <c r="AK315" s="53"/>
      <c r="AL315" s="53"/>
      <c r="AM315" s="53"/>
      <c r="AN315" s="53"/>
      <c r="AO315" s="53"/>
    </row>
    <row r="316" spans="4:54" ht="18.95" customHeight="1" x14ac:dyDescent="0.35">
      <c r="D316" s="203" t="s">
        <v>101</v>
      </c>
      <c r="E316" s="204"/>
      <c r="F316" s="84"/>
      <c r="G316" s="84"/>
      <c r="H316" s="84"/>
      <c r="I316" s="84"/>
      <c r="J316" s="84"/>
      <c r="K316" s="84"/>
      <c r="L316" s="84"/>
      <c r="M316" s="85"/>
      <c r="N316" s="73"/>
      <c r="O316" s="73"/>
      <c r="P316" s="73"/>
      <c r="Q316" s="73"/>
      <c r="R316" s="73"/>
      <c r="S316" s="73"/>
      <c r="T316" s="73"/>
      <c r="U316" s="73"/>
      <c r="V316" s="73"/>
      <c r="W316" s="73"/>
      <c r="X316" s="75"/>
      <c r="Y316" s="73"/>
      <c r="AA316" s="53"/>
      <c r="AB316" s="53"/>
      <c r="AC316" s="53"/>
      <c r="AD316" s="53"/>
      <c r="AE316" s="53"/>
      <c r="AF316" s="53"/>
      <c r="AG316" s="53"/>
      <c r="AH316" s="53"/>
      <c r="AI316" s="53"/>
      <c r="AJ316" s="53"/>
      <c r="AK316" s="53"/>
      <c r="AL316" s="53"/>
      <c r="AM316" s="53"/>
      <c r="AN316" s="53"/>
      <c r="AO316" s="53"/>
    </row>
    <row r="317" spans="4:54" ht="18.95" customHeight="1" x14ac:dyDescent="0.35">
      <c r="D317" s="205" t="s">
        <v>103</v>
      </c>
      <c r="E317" s="206" t="e">
        <f>'3. FN PO PARTNERJIH '!F161</f>
        <v>#DIV/0!</v>
      </c>
      <c r="F317" s="84"/>
      <c r="G317" s="84"/>
      <c r="H317" s="84"/>
      <c r="I317" s="84"/>
      <c r="J317" s="84"/>
      <c r="K317" s="84"/>
      <c r="L317" s="84"/>
      <c r="M317" s="85"/>
      <c r="N317" s="73"/>
      <c r="O317" s="73"/>
      <c r="P317" s="73"/>
      <c r="Q317" s="73"/>
      <c r="R317" s="73"/>
      <c r="S317" s="73"/>
      <c r="T317" s="73"/>
      <c r="U317" s="73"/>
      <c r="V317" s="73"/>
      <c r="W317" s="73"/>
      <c r="X317" s="75"/>
      <c r="Y317" s="73"/>
      <c r="AA317" s="53"/>
      <c r="AB317" s="53"/>
      <c r="AC317" s="53"/>
      <c r="AD317" s="53"/>
      <c r="AE317" s="53"/>
      <c r="AF317" s="53"/>
      <c r="AG317" s="53"/>
      <c r="AH317" s="53"/>
      <c r="AI317" s="53"/>
      <c r="AJ317" s="53"/>
      <c r="AK317" s="53"/>
      <c r="AL317" s="53"/>
      <c r="AM317" s="53"/>
      <c r="AN317" s="53"/>
      <c r="AO317" s="53"/>
    </row>
    <row r="318" spans="4:54" x14ac:dyDescent="0.35">
      <c r="D318" s="205" t="s">
        <v>104</v>
      </c>
      <c r="E318" s="206" t="e">
        <f>'3. FN PO PARTNERJIH '!F162</f>
        <v>#DIV/0!</v>
      </c>
      <c r="F318" s="84"/>
      <c r="G318" s="84"/>
      <c r="H318" s="84"/>
      <c r="I318" s="84"/>
      <c r="J318" s="84"/>
      <c r="K318" s="84"/>
      <c r="L318" s="84"/>
      <c r="M318" s="85"/>
      <c r="N318" s="73"/>
      <c r="O318" s="73"/>
      <c r="P318" s="73"/>
      <c r="Q318" s="73"/>
      <c r="R318" s="73"/>
      <c r="S318" s="73"/>
      <c r="T318" s="73"/>
      <c r="U318" s="73"/>
      <c r="V318" s="73"/>
      <c r="W318" s="73"/>
      <c r="X318" s="118"/>
      <c r="Y318" s="73"/>
      <c r="AA318" s="53"/>
      <c r="AB318" s="53"/>
      <c r="AC318" s="53"/>
      <c r="AD318" s="53"/>
      <c r="AE318" s="53"/>
      <c r="AF318" s="53"/>
      <c r="AG318" s="53"/>
      <c r="AH318" s="53"/>
      <c r="AI318" s="53"/>
      <c r="AJ318" s="53"/>
      <c r="AK318" s="53"/>
      <c r="AL318" s="53"/>
      <c r="AM318" s="53"/>
      <c r="AN318" s="53"/>
      <c r="AO318" s="53"/>
    </row>
    <row r="319" spans="4:54" ht="30" x14ac:dyDescent="0.35">
      <c r="D319" s="205" t="s">
        <v>106</v>
      </c>
      <c r="E319" s="206" t="e">
        <f>'3. FN PO PARTNERJIH '!F163</f>
        <v>#DIV/0!</v>
      </c>
      <c r="F319" s="84"/>
      <c r="G319" s="84"/>
      <c r="H319" s="84"/>
      <c r="I319" s="84"/>
      <c r="J319" s="84"/>
      <c r="K319" s="84"/>
      <c r="L319" s="84"/>
      <c r="M319" s="85"/>
      <c r="N319" s="73"/>
      <c r="O319" s="73"/>
      <c r="P319" s="73"/>
      <c r="Q319" s="73"/>
      <c r="R319" s="73"/>
      <c r="S319" s="73"/>
      <c r="T319" s="73"/>
      <c r="U319" s="73"/>
      <c r="V319" s="73"/>
      <c r="W319" s="73"/>
      <c r="X319" s="118"/>
      <c r="Y319" s="73"/>
      <c r="AA319" s="53"/>
      <c r="AB319" s="53"/>
      <c r="AC319" s="53"/>
      <c r="AD319" s="53"/>
      <c r="AE319" s="53"/>
      <c r="AF319" s="53"/>
      <c r="AG319" s="53"/>
      <c r="AH319" s="53"/>
      <c r="AI319" s="53"/>
      <c r="AJ319" s="53"/>
      <c r="AK319" s="53"/>
      <c r="AL319" s="53"/>
      <c r="AM319" s="53"/>
      <c r="AN319" s="53"/>
      <c r="AO319" s="53"/>
    </row>
    <row r="320" spans="4:54" ht="30" x14ac:dyDescent="0.35">
      <c r="D320" s="205" t="s">
        <v>107</v>
      </c>
      <c r="E320" s="206" t="e">
        <f>'3. FN PO PARTNERJIH '!F164</f>
        <v>#DIV/0!</v>
      </c>
      <c r="F320" s="84"/>
      <c r="G320" s="84"/>
      <c r="H320" s="84"/>
      <c r="I320" s="84"/>
      <c r="J320" s="84"/>
      <c r="K320" s="84"/>
      <c r="L320" s="84"/>
      <c r="M320" s="85"/>
      <c r="N320" s="73"/>
      <c r="O320" s="73"/>
      <c r="P320" s="73"/>
      <c r="Q320" s="73"/>
      <c r="R320" s="73"/>
      <c r="S320" s="73"/>
      <c r="T320" s="73"/>
      <c r="U320" s="73"/>
      <c r="V320" s="73"/>
      <c r="W320" s="73"/>
      <c r="X320" s="118"/>
      <c r="Y320" s="73"/>
      <c r="AA320" s="53"/>
      <c r="AB320" s="53"/>
      <c r="AC320" s="53"/>
      <c r="AD320" s="53"/>
      <c r="AE320" s="53"/>
      <c r="AF320" s="53"/>
      <c r="AG320" s="53"/>
      <c r="AH320" s="53"/>
      <c r="AI320" s="53"/>
      <c r="AJ320" s="53"/>
      <c r="AK320" s="53"/>
      <c r="AL320" s="53"/>
      <c r="AM320" s="53"/>
      <c r="AN320" s="53"/>
      <c r="AO320" s="53"/>
    </row>
    <row r="321" spans="4:41" x14ac:dyDescent="0.35">
      <c r="D321" s="84"/>
      <c r="E321" s="84"/>
      <c r="F321" s="84"/>
      <c r="G321" s="84"/>
      <c r="H321" s="84"/>
      <c r="I321" s="84"/>
      <c r="J321" s="84"/>
      <c r="K321" s="84"/>
      <c r="L321" s="84"/>
      <c r="M321" s="85"/>
      <c r="N321" s="73"/>
      <c r="O321" s="73"/>
      <c r="P321" s="73"/>
      <c r="Q321" s="73"/>
      <c r="R321" s="73"/>
      <c r="S321" s="73"/>
      <c r="T321" s="73"/>
      <c r="U321" s="73"/>
      <c r="V321" s="73"/>
      <c r="W321" s="73"/>
      <c r="X321" s="118"/>
      <c r="Y321" s="73"/>
      <c r="AA321" s="53"/>
      <c r="AB321" s="53"/>
      <c r="AC321" s="53"/>
      <c r="AD321" s="53"/>
      <c r="AE321" s="53"/>
      <c r="AF321" s="53"/>
      <c r="AG321" s="53"/>
      <c r="AH321" s="53"/>
      <c r="AI321" s="53"/>
      <c r="AJ321" s="53"/>
      <c r="AK321" s="53"/>
      <c r="AL321" s="53"/>
      <c r="AM321" s="53"/>
      <c r="AN321" s="53"/>
      <c r="AO321" s="53"/>
    </row>
    <row r="322" spans="4:41" x14ac:dyDescent="0.35">
      <c r="D322" s="84"/>
      <c r="E322" s="84"/>
      <c r="F322" s="84"/>
      <c r="G322" s="84"/>
      <c r="H322" s="84"/>
      <c r="I322" s="84"/>
      <c r="J322" s="84"/>
      <c r="K322" s="84"/>
      <c r="L322" s="84"/>
      <c r="M322" s="85"/>
      <c r="N322" s="73"/>
      <c r="O322" s="73"/>
      <c r="P322" s="73"/>
      <c r="Q322" s="73"/>
      <c r="R322" s="73"/>
      <c r="S322" s="73"/>
      <c r="T322" s="73"/>
      <c r="U322" s="73"/>
      <c r="V322" s="73"/>
      <c r="W322" s="73"/>
      <c r="X322" s="149"/>
      <c r="Y322" s="73"/>
      <c r="AA322" s="53"/>
      <c r="AB322" s="53"/>
      <c r="AC322" s="53"/>
      <c r="AD322" s="53"/>
      <c r="AE322" s="53"/>
      <c r="AF322" s="53"/>
      <c r="AG322" s="53"/>
      <c r="AH322" s="53"/>
      <c r="AI322" s="53"/>
      <c r="AJ322" s="53"/>
      <c r="AK322" s="53"/>
      <c r="AL322" s="53"/>
      <c r="AM322" s="53"/>
      <c r="AN322" s="53"/>
      <c r="AO322" s="53"/>
    </row>
    <row r="323" spans="4:41" x14ac:dyDescent="0.35">
      <c r="D323" s="84"/>
      <c r="E323" s="84"/>
      <c r="F323" s="84"/>
      <c r="G323" s="84"/>
      <c r="H323" s="84"/>
      <c r="I323" s="84"/>
      <c r="J323" s="84"/>
      <c r="K323" s="84"/>
      <c r="L323" s="84"/>
      <c r="M323" s="85"/>
      <c r="N323" s="73"/>
      <c r="O323" s="73"/>
      <c r="P323" s="73"/>
      <c r="Q323" s="73"/>
      <c r="R323" s="73"/>
      <c r="S323" s="73"/>
      <c r="T323" s="73"/>
      <c r="U323" s="73"/>
      <c r="V323" s="73"/>
      <c r="W323" s="73"/>
      <c r="X323" s="149"/>
      <c r="Y323" s="73"/>
      <c r="AA323" s="53"/>
      <c r="AB323" s="53"/>
      <c r="AC323" s="53"/>
      <c r="AD323" s="53"/>
      <c r="AE323" s="53"/>
      <c r="AF323" s="53"/>
      <c r="AG323" s="53"/>
      <c r="AH323" s="53"/>
      <c r="AI323" s="53"/>
      <c r="AJ323" s="53"/>
      <c r="AK323" s="53"/>
      <c r="AL323" s="53"/>
      <c r="AM323" s="53"/>
      <c r="AN323" s="53"/>
      <c r="AO323" s="53"/>
    </row>
    <row r="324" spans="4:41" x14ac:dyDescent="0.35">
      <c r="D324" s="86" t="str">
        <f>$D$248&amp;B152</f>
        <v>Finančni načrt PARTNER 8</v>
      </c>
      <c r="E324" s="84"/>
      <c r="F324" s="84"/>
      <c r="G324" s="84"/>
      <c r="H324" s="84"/>
      <c r="I324" s="84"/>
      <c r="J324" s="84"/>
      <c r="K324" s="84"/>
      <c r="L324" s="84"/>
      <c r="M324" s="85"/>
      <c r="N324" s="73"/>
      <c r="O324" s="73"/>
      <c r="P324" s="73"/>
      <c r="Q324" s="73"/>
      <c r="R324" s="73"/>
      <c r="S324" s="73"/>
      <c r="T324" s="73"/>
      <c r="U324" s="73"/>
      <c r="V324" s="73"/>
      <c r="W324" s="73"/>
      <c r="X324" s="75"/>
      <c r="Y324" s="73"/>
      <c r="AA324" s="53"/>
      <c r="AB324" s="53"/>
      <c r="AC324" s="53"/>
      <c r="AD324" s="53"/>
      <c r="AE324" s="53"/>
      <c r="AF324" s="53"/>
      <c r="AG324" s="53"/>
      <c r="AH324" s="53"/>
      <c r="AI324" s="53"/>
      <c r="AJ324" s="53"/>
      <c r="AK324" s="53"/>
      <c r="AL324" s="53"/>
      <c r="AM324" s="53"/>
      <c r="AN324" s="53"/>
      <c r="AO324" s="53"/>
    </row>
    <row r="325" spans="4:41" x14ac:dyDescent="0.35">
      <c r="D325" s="203" t="s">
        <v>101</v>
      </c>
      <c r="E325" s="204"/>
      <c r="F325" s="84"/>
      <c r="G325" s="84"/>
      <c r="H325" s="84"/>
      <c r="I325" s="84"/>
      <c r="J325" s="84"/>
      <c r="K325" s="84"/>
      <c r="L325" s="84"/>
      <c r="M325" s="85"/>
      <c r="N325" s="73"/>
      <c r="O325" s="73"/>
      <c r="P325" s="73"/>
      <c r="Q325" s="73"/>
      <c r="R325" s="73"/>
      <c r="S325" s="73"/>
      <c r="T325" s="73"/>
      <c r="U325" s="73"/>
      <c r="V325" s="73"/>
      <c r="W325" s="73"/>
      <c r="X325" s="75"/>
      <c r="Y325" s="73"/>
      <c r="AA325" s="53"/>
      <c r="AB325" s="53"/>
      <c r="AC325" s="53"/>
      <c r="AD325" s="53"/>
      <c r="AE325" s="53"/>
      <c r="AF325" s="53"/>
      <c r="AG325" s="53"/>
      <c r="AH325" s="53"/>
      <c r="AI325" s="53"/>
      <c r="AJ325" s="53"/>
      <c r="AK325" s="53"/>
      <c r="AL325" s="53"/>
      <c r="AM325" s="53"/>
      <c r="AN325" s="53"/>
      <c r="AO325" s="53"/>
    </row>
    <row r="326" spans="4:41" ht="30" x14ac:dyDescent="0.35">
      <c r="D326" s="205" t="s">
        <v>103</v>
      </c>
      <c r="E326" s="206" t="e">
        <f>'3. FN PO PARTNERJIH '!F180</f>
        <v>#DIV/0!</v>
      </c>
      <c r="F326" s="84"/>
      <c r="G326" s="84"/>
      <c r="H326" s="84"/>
      <c r="I326" s="84"/>
      <c r="J326" s="84"/>
      <c r="K326" s="84"/>
      <c r="L326" s="84"/>
      <c r="M326" s="85"/>
      <c r="N326" s="73"/>
      <c r="O326" s="73"/>
      <c r="P326" s="73"/>
      <c r="Q326" s="73"/>
      <c r="R326" s="73"/>
      <c r="S326" s="73"/>
      <c r="T326" s="73"/>
      <c r="U326" s="73"/>
      <c r="V326" s="73"/>
      <c r="W326" s="73"/>
      <c r="X326" s="75"/>
      <c r="Y326" s="73"/>
      <c r="AA326" s="53"/>
      <c r="AB326" s="53"/>
      <c r="AC326" s="53"/>
      <c r="AD326" s="53"/>
      <c r="AE326" s="53"/>
      <c r="AF326" s="53"/>
      <c r="AG326" s="53"/>
      <c r="AH326" s="53"/>
      <c r="AI326" s="53"/>
      <c r="AJ326" s="53"/>
      <c r="AK326" s="53"/>
      <c r="AL326" s="53"/>
      <c r="AM326" s="53"/>
      <c r="AN326" s="53"/>
      <c r="AO326" s="53"/>
    </row>
    <row r="327" spans="4:41" x14ac:dyDescent="0.35">
      <c r="D327" s="205" t="s">
        <v>104</v>
      </c>
      <c r="E327" s="206" t="e">
        <f>'3. FN PO PARTNERJIH '!F181</f>
        <v>#DIV/0!</v>
      </c>
      <c r="F327" s="84"/>
      <c r="G327" s="84"/>
      <c r="H327" s="84"/>
      <c r="I327" s="84"/>
      <c r="J327" s="84"/>
      <c r="K327" s="84"/>
      <c r="L327" s="84"/>
      <c r="M327" s="85"/>
      <c r="N327" s="73"/>
      <c r="O327" s="73"/>
      <c r="P327" s="73"/>
      <c r="Q327" s="73"/>
      <c r="R327" s="73"/>
      <c r="S327" s="73"/>
      <c r="T327" s="73"/>
      <c r="U327" s="73"/>
      <c r="V327" s="73"/>
      <c r="W327" s="73"/>
      <c r="X327" s="75"/>
      <c r="Y327" s="73"/>
      <c r="AA327" s="53"/>
      <c r="AB327" s="53"/>
      <c r="AC327" s="53"/>
      <c r="AD327" s="53"/>
      <c r="AE327" s="53"/>
      <c r="AF327" s="53"/>
      <c r="AG327" s="53"/>
      <c r="AH327" s="53"/>
      <c r="AI327" s="53"/>
      <c r="AJ327" s="53"/>
      <c r="AK327" s="53"/>
      <c r="AL327" s="53"/>
      <c r="AM327" s="53"/>
      <c r="AN327" s="53"/>
      <c r="AO327" s="53"/>
    </row>
    <row r="328" spans="4:41" ht="30" x14ac:dyDescent="0.35">
      <c r="D328" s="205" t="s">
        <v>106</v>
      </c>
      <c r="E328" s="206" t="e">
        <f>'3. FN PO PARTNERJIH '!F182</f>
        <v>#DIV/0!</v>
      </c>
      <c r="F328" s="84"/>
      <c r="G328" s="84"/>
      <c r="H328" s="84"/>
      <c r="I328" s="84"/>
      <c r="J328" s="84"/>
      <c r="K328" s="84"/>
      <c r="L328" s="84"/>
      <c r="M328" s="85"/>
      <c r="N328" s="73"/>
      <c r="O328" s="73"/>
      <c r="P328" s="73"/>
      <c r="Q328" s="73"/>
      <c r="R328" s="73"/>
      <c r="S328" s="73"/>
      <c r="T328" s="73"/>
      <c r="U328" s="73"/>
      <c r="V328" s="73"/>
      <c r="W328" s="73"/>
      <c r="X328" s="75"/>
      <c r="Y328" s="73"/>
      <c r="AA328" s="53"/>
      <c r="AB328" s="53"/>
      <c r="AC328" s="53"/>
      <c r="AD328" s="53"/>
      <c r="AE328" s="53"/>
      <c r="AF328" s="53"/>
      <c r="AG328" s="53"/>
      <c r="AH328" s="53"/>
      <c r="AI328" s="53"/>
      <c r="AJ328" s="53"/>
      <c r="AK328" s="53"/>
      <c r="AL328" s="53"/>
      <c r="AM328" s="53"/>
      <c r="AN328" s="53"/>
      <c r="AO328" s="53"/>
    </row>
    <row r="329" spans="4:41" ht="30" x14ac:dyDescent="0.35">
      <c r="D329" s="205" t="s">
        <v>107</v>
      </c>
      <c r="E329" s="206" t="e">
        <f>'3. FN PO PARTNERJIH '!F183</f>
        <v>#DIV/0!</v>
      </c>
      <c r="F329" s="84"/>
      <c r="G329" s="84"/>
      <c r="H329" s="84"/>
      <c r="I329" s="84"/>
      <c r="J329" s="84"/>
      <c r="K329" s="84"/>
      <c r="L329" s="84"/>
      <c r="M329" s="85"/>
      <c r="N329" s="73"/>
      <c r="O329" s="73"/>
      <c r="P329" s="73"/>
      <c r="Q329" s="73"/>
      <c r="R329" s="73"/>
      <c r="S329" s="73"/>
      <c r="T329" s="73"/>
      <c r="U329" s="73"/>
      <c r="V329" s="73"/>
      <c r="W329" s="73"/>
      <c r="X329" s="75"/>
      <c r="Y329" s="73"/>
      <c r="AA329" s="53"/>
      <c r="AB329" s="53"/>
      <c r="AC329" s="53"/>
      <c r="AD329" s="53"/>
      <c r="AE329" s="53"/>
      <c r="AF329" s="53"/>
      <c r="AG329" s="53"/>
      <c r="AH329" s="53"/>
      <c r="AI329" s="53"/>
      <c r="AJ329" s="53"/>
      <c r="AK329" s="53"/>
      <c r="AL329" s="53"/>
      <c r="AM329" s="53"/>
      <c r="AN329" s="53"/>
      <c r="AO329" s="53"/>
    </row>
    <row r="330" spans="4:41" x14ac:dyDescent="0.35">
      <c r="D330" s="84"/>
      <c r="E330" s="84"/>
      <c r="F330" s="84"/>
      <c r="G330" s="84"/>
      <c r="H330" s="84"/>
      <c r="I330" s="84"/>
      <c r="J330" s="84"/>
      <c r="K330" s="84"/>
      <c r="L330" s="84"/>
      <c r="M330" s="85"/>
      <c r="N330" s="73"/>
      <c r="O330" s="73"/>
      <c r="P330" s="73"/>
      <c r="Q330" s="73"/>
      <c r="R330" s="73"/>
      <c r="S330" s="73"/>
      <c r="T330" s="73"/>
      <c r="U330" s="73"/>
      <c r="V330" s="73"/>
      <c r="W330" s="73"/>
      <c r="X330" s="75"/>
      <c r="Y330" s="73"/>
      <c r="AA330" s="53"/>
      <c r="AB330" s="53"/>
      <c r="AC330" s="53"/>
      <c r="AD330" s="53"/>
      <c r="AE330" s="53"/>
      <c r="AF330" s="53"/>
      <c r="AG330" s="53"/>
      <c r="AH330" s="53"/>
      <c r="AI330" s="53"/>
      <c r="AJ330" s="53"/>
      <c r="AK330" s="53"/>
      <c r="AL330" s="53"/>
      <c r="AM330" s="53"/>
      <c r="AN330" s="53"/>
      <c r="AO330" s="53"/>
    </row>
    <row r="331" spans="4:41" x14ac:dyDescent="0.35">
      <c r="D331" s="84"/>
      <c r="E331" s="84"/>
      <c r="F331" s="84"/>
      <c r="G331" s="84"/>
      <c r="H331" s="84"/>
      <c r="I331" s="84"/>
      <c r="J331" s="84"/>
      <c r="K331" s="84"/>
      <c r="L331" s="84"/>
      <c r="M331" s="85"/>
      <c r="N331" s="73"/>
      <c r="O331" s="73"/>
      <c r="P331" s="73"/>
      <c r="Q331" s="73"/>
      <c r="R331" s="73"/>
      <c r="S331" s="73"/>
      <c r="T331" s="73"/>
      <c r="U331" s="73"/>
      <c r="V331" s="73"/>
      <c r="W331" s="73"/>
      <c r="X331" s="118"/>
      <c r="Y331" s="73"/>
      <c r="AA331" s="53"/>
      <c r="AB331" s="53"/>
      <c r="AC331" s="53"/>
      <c r="AD331" s="53"/>
      <c r="AE331" s="53"/>
      <c r="AF331" s="53"/>
      <c r="AG331" s="53"/>
      <c r="AH331" s="53"/>
      <c r="AI331" s="53"/>
      <c r="AJ331" s="53"/>
      <c r="AK331" s="53"/>
      <c r="AL331" s="53"/>
      <c r="AM331" s="53"/>
      <c r="AN331" s="53"/>
      <c r="AO331" s="53"/>
    </row>
    <row r="332" spans="4:41" x14ac:dyDescent="0.35">
      <c r="D332" s="86" t="str">
        <f>$D$248&amp;B164</f>
        <v>Finančni načrt PARTNER 9</v>
      </c>
      <c r="E332" s="84"/>
      <c r="F332" s="84"/>
      <c r="G332" s="84"/>
      <c r="H332" s="84"/>
      <c r="I332" s="84"/>
      <c r="J332" s="84"/>
      <c r="K332" s="84"/>
      <c r="L332" s="84"/>
      <c r="M332" s="85"/>
      <c r="N332" s="73"/>
      <c r="O332" s="73"/>
      <c r="P332" s="73"/>
      <c r="Q332" s="73"/>
      <c r="R332" s="73"/>
      <c r="S332" s="73"/>
      <c r="T332" s="73"/>
      <c r="U332" s="73"/>
      <c r="V332" s="73"/>
      <c r="W332" s="73"/>
      <c r="X332" s="118"/>
      <c r="Y332" s="73"/>
      <c r="AA332" s="53"/>
      <c r="AB332" s="53"/>
      <c r="AC332" s="53"/>
      <c r="AD332" s="53"/>
      <c r="AE332" s="53"/>
      <c r="AF332" s="53"/>
      <c r="AG332" s="53"/>
      <c r="AH332" s="53"/>
      <c r="AI332" s="53"/>
      <c r="AJ332" s="53"/>
      <c r="AK332" s="53"/>
      <c r="AL332" s="53"/>
      <c r="AM332" s="53"/>
      <c r="AN332" s="53"/>
      <c r="AO332" s="53"/>
    </row>
    <row r="333" spans="4:41" x14ac:dyDescent="0.35">
      <c r="D333" s="203" t="s">
        <v>101</v>
      </c>
      <c r="E333" s="204"/>
      <c r="F333" s="84"/>
      <c r="G333" s="84"/>
      <c r="H333" s="84"/>
      <c r="I333" s="84"/>
      <c r="J333" s="84"/>
      <c r="K333" s="84"/>
      <c r="L333" s="84"/>
      <c r="M333" s="85"/>
      <c r="N333" s="73"/>
      <c r="O333" s="73"/>
      <c r="P333" s="73"/>
      <c r="Q333" s="73"/>
      <c r="R333" s="73"/>
      <c r="S333" s="73"/>
      <c r="T333" s="73"/>
      <c r="U333" s="73"/>
      <c r="V333" s="73"/>
      <c r="W333" s="73"/>
      <c r="X333" s="118"/>
      <c r="Y333" s="73"/>
      <c r="AA333" s="53"/>
      <c r="AB333" s="53"/>
      <c r="AC333" s="53"/>
      <c r="AD333" s="53"/>
      <c r="AE333" s="53"/>
      <c r="AF333" s="53"/>
      <c r="AG333" s="53"/>
      <c r="AH333" s="53"/>
      <c r="AI333" s="53"/>
      <c r="AJ333" s="53"/>
      <c r="AK333" s="53"/>
      <c r="AL333" s="53"/>
      <c r="AM333" s="53"/>
      <c r="AN333" s="53"/>
      <c r="AO333" s="53"/>
    </row>
    <row r="334" spans="4:41" ht="30" x14ac:dyDescent="0.35">
      <c r="D334" s="205" t="s">
        <v>103</v>
      </c>
      <c r="E334" s="206" t="e">
        <f>'3. FN PO PARTNERJIH '!F199</f>
        <v>#DIV/0!</v>
      </c>
      <c r="F334" s="84"/>
      <c r="G334" s="84"/>
      <c r="H334" s="84"/>
      <c r="I334" s="84"/>
      <c r="J334" s="84"/>
      <c r="K334" s="84"/>
      <c r="L334" s="84"/>
      <c r="M334" s="85"/>
      <c r="N334" s="73"/>
      <c r="O334" s="73"/>
      <c r="P334" s="73"/>
      <c r="Q334" s="73"/>
      <c r="R334" s="73"/>
      <c r="S334" s="73"/>
      <c r="T334" s="73"/>
      <c r="U334" s="73"/>
      <c r="V334" s="73"/>
      <c r="W334" s="73"/>
      <c r="X334" s="118"/>
      <c r="Y334" s="73"/>
      <c r="AA334" s="53"/>
      <c r="AB334" s="53"/>
      <c r="AC334" s="53"/>
      <c r="AD334" s="53"/>
      <c r="AE334" s="53"/>
      <c r="AF334" s="53"/>
      <c r="AG334" s="53"/>
      <c r="AH334" s="53"/>
      <c r="AI334" s="53"/>
      <c r="AJ334" s="53"/>
      <c r="AK334" s="53"/>
      <c r="AL334" s="53"/>
      <c r="AM334" s="53"/>
      <c r="AN334" s="53"/>
      <c r="AO334" s="53"/>
    </row>
    <row r="335" spans="4:41" x14ac:dyDescent="0.35">
      <c r="D335" s="205" t="s">
        <v>104</v>
      </c>
      <c r="E335" s="206" t="e">
        <f>'3. FN PO PARTNERJIH '!F200</f>
        <v>#DIV/0!</v>
      </c>
      <c r="F335" s="84"/>
      <c r="G335" s="84"/>
      <c r="H335" s="84"/>
      <c r="I335" s="84"/>
      <c r="J335" s="84"/>
      <c r="K335" s="84"/>
      <c r="L335" s="84"/>
      <c r="M335" s="85"/>
      <c r="N335" s="73"/>
      <c r="O335" s="73"/>
      <c r="P335" s="73"/>
      <c r="Q335" s="73"/>
      <c r="R335" s="73"/>
      <c r="S335" s="73"/>
      <c r="T335" s="73"/>
      <c r="U335" s="73"/>
      <c r="V335" s="73"/>
      <c r="W335" s="73"/>
      <c r="X335" s="149"/>
      <c r="Y335" s="73"/>
      <c r="AA335" s="53"/>
      <c r="AB335" s="53"/>
      <c r="AC335" s="53"/>
      <c r="AD335" s="53"/>
      <c r="AE335" s="53"/>
      <c r="AF335" s="53"/>
      <c r="AG335" s="53"/>
      <c r="AH335" s="53"/>
      <c r="AI335" s="53"/>
      <c r="AJ335" s="53"/>
      <c r="AK335" s="53"/>
      <c r="AL335" s="53"/>
      <c r="AM335" s="53"/>
      <c r="AN335" s="53"/>
      <c r="AO335" s="53"/>
    </row>
    <row r="336" spans="4:41" ht="30" x14ac:dyDescent="0.35">
      <c r="D336" s="205" t="s">
        <v>106</v>
      </c>
      <c r="E336" s="206" t="e">
        <f>'3. FN PO PARTNERJIH '!F201</f>
        <v>#DIV/0!</v>
      </c>
      <c r="F336" s="84"/>
      <c r="G336" s="84"/>
      <c r="H336" s="84"/>
      <c r="I336" s="84"/>
      <c r="J336" s="84"/>
      <c r="K336" s="84"/>
      <c r="L336" s="84"/>
      <c r="M336" s="85"/>
      <c r="N336" s="73"/>
      <c r="O336" s="73"/>
      <c r="P336" s="73"/>
      <c r="Q336" s="73"/>
      <c r="R336" s="73"/>
      <c r="S336" s="73"/>
      <c r="T336" s="73"/>
      <c r="U336" s="73"/>
      <c r="V336" s="73"/>
      <c r="W336" s="73"/>
      <c r="X336" s="149"/>
      <c r="Y336" s="73"/>
      <c r="AA336" s="53"/>
      <c r="AB336" s="53"/>
      <c r="AC336" s="53"/>
      <c r="AD336" s="53"/>
      <c r="AE336" s="53"/>
      <c r="AF336" s="53"/>
      <c r="AG336" s="53"/>
      <c r="AH336" s="53"/>
      <c r="AI336" s="53"/>
      <c r="AJ336" s="53"/>
      <c r="AK336" s="53"/>
      <c r="AL336" s="53"/>
      <c r="AM336" s="53"/>
      <c r="AN336" s="53"/>
      <c r="AO336" s="53"/>
    </row>
    <row r="337" spans="4:41" ht="30" x14ac:dyDescent="0.35">
      <c r="D337" s="205" t="s">
        <v>107</v>
      </c>
      <c r="E337" s="206" t="e">
        <f>'3. FN PO PARTNERJIH '!F202</f>
        <v>#DIV/0!</v>
      </c>
      <c r="F337" s="84"/>
      <c r="G337" s="84"/>
      <c r="H337" s="84"/>
      <c r="I337" s="84"/>
      <c r="J337" s="84"/>
      <c r="K337" s="84"/>
      <c r="L337" s="84"/>
      <c r="M337" s="85"/>
      <c r="N337" s="73"/>
      <c r="O337" s="73"/>
      <c r="P337" s="73"/>
      <c r="Q337" s="73"/>
      <c r="R337" s="73"/>
      <c r="S337" s="73"/>
      <c r="T337" s="73"/>
      <c r="U337" s="73"/>
      <c r="V337" s="73"/>
      <c r="W337" s="73"/>
      <c r="X337" s="75"/>
      <c r="Y337" s="73"/>
      <c r="AA337" s="53"/>
      <c r="AB337" s="53"/>
      <c r="AC337" s="53"/>
      <c r="AD337" s="53"/>
      <c r="AE337" s="53"/>
      <c r="AF337" s="53"/>
      <c r="AG337" s="53"/>
      <c r="AH337" s="53"/>
      <c r="AI337" s="53"/>
      <c r="AJ337" s="53"/>
      <c r="AK337" s="53"/>
      <c r="AL337" s="53"/>
      <c r="AM337" s="53"/>
      <c r="AN337" s="53"/>
      <c r="AO337" s="53"/>
    </row>
    <row r="338" spans="4:41" x14ac:dyDescent="0.35">
      <c r="D338" s="84"/>
      <c r="E338" s="84"/>
      <c r="F338" s="84"/>
      <c r="G338" s="84"/>
      <c r="H338" s="84"/>
      <c r="I338" s="84"/>
      <c r="J338" s="84"/>
      <c r="K338" s="84"/>
      <c r="L338" s="84"/>
      <c r="M338" s="85"/>
      <c r="N338" s="73"/>
      <c r="O338" s="73"/>
      <c r="P338" s="73"/>
      <c r="Q338" s="73"/>
      <c r="R338" s="73"/>
      <c r="S338" s="73"/>
      <c r="T338" s="73"/>
      <c r="U338" s="73"/>
      <c r="V338" s="73"/>
      <c r="W338" s="73"/>
      <c r="X338" s="75"/>
      <c r="Y338" s="73"/>
      <c r="AA338" s="53"/>
      <c r="AB338" s="53"/>
      <c r="AC338" s="53"/>
      <c r="AD338" s="53"/>
      <c r="AE338" s="53"/>
      <c r="AF338" s="53"/>
      <c r="AG338" s="53"/>
      <c r="AH338" s="53"/>
      <c r="AI338" s="53"/>
      <c r="AJ338" s="53"/>
      <c r="AK338" s="53"/>
      <c r="AL338" s="53"/>
      <c r="AM338" s="53"/>
      <c r="AN338" s="53"/>
      <c r="AO338" s="53"/>
    </row>
    <row r="339" spans="4:41" x14ac:dyDescent="0.35">
      <c r="D339" s="84"/>
      <c r="E339" s="84"/>
      <c r="F339" s="84"/>
      <c r="G339" s="84"/>
      <c r="H339" s="84"/>
      <c r="I339" s="84"/>
      <c r="J339" s="84"/>
      <c r="K339" s="84"/>
      <c r="L339" s="84"/>
      <c r="M339" s="85"/>
      <c r="N339" s="73"/>
      <c r="O339" s="73"/>
      <c r="P339" s="73"/>
      <c r="Q339" s="73"/>
      <c r="R339" s="73"/>
      <c r="S339" s="73"/>
      <c r="T339" s="73"/>
      <c r="U339" s="73"/>
      <c r="V339" s="73"/>
      <c r="W339" s="73"/>
    </row>
    <row r="340" spans="4:41" x14ac:dyDescent="0.35">
      <c r="D340" s="84"/>
      <c r="E340" s="84"/>
      <c r="F340" s="84"/>
      <c r="G340" s="84"/>
      <c r="H340" s="84"/>
      <c r="I340" s="84"/>
      <c r="J340" s="84"/>
      <c r="K340" s="84"/>
      <c r="L340" s="84"/>
      <c r="M340" s="85"/>
      <c r="N340" s="73"/>
      <c r="O340" s="73"/>
      <c r="P340" s="73"/>
      <c r="Q340" s="73"/>
      <c r="R340" s="73"/>
      <c r="S340" s="73"/>
      <c r="T340" s="73"/>
      <c r="U340" s="73"/>
      <c r="V340" s="73"/>
      <c r="W340" s="73"/>
    </row>
    <row r="341" spans="4:41" x14ac:dyDescent="0.35">
      <c r="D341" s="86" t="str">
        <f>$D$248&amp;B176</f>
        <v>Finančni načrt PARTNER 10</v>
      </c>
      <c r="E341" s="84"/>
      <c r="F341" s="84"/>
      <c r="G341" s="84"/>
      <c r="H341" s="84"/>
      <c r="I341" s="84"/>
      <c r="J341" s="84"/>
      <c r="K341" s="84"/>
      <c r="L341" s="84"/>
      <c r="M341" s="85"/>
      <c r="N341" s="73"/>
      <c r="O341" s="73"/>
      <c r="P341" s="73"/>
      <c r="Q341" s="73"/>
      <c r="R341" s="73"/>
      <c r="S341" s="73"/>
      <c r="T341" s="73"/>
      <c r="U341" s="73"/>
      <c r="V341" s="73"/>
      <c r="W341" s="73"/>
    </row>
    <row r="342" spans="4:41" x14ac:dyDescent="0.35">
      <c r="D342" s="203" t="s">
        <v>101</v>
      </c>
      <c r="E342" s="204"/>
      <c r="F342" s="84"/>
      <c r="G342" s="84"/>
      <c r="H342" s="84"/>
      <c r="I342" s="84"/>
      <c r="J342" s="84"/>
      <c r="K342" s="84"/>
      <c r="L342" s="84"/>
      <c r="M342" s="85"/>
      <c r="N342" s="73"/>
      <c r="O342" s="73"/>
      <c r="P342" s="73"/>
      <c r="Q342" s="73"/>
      <c r="R342" s="73"/>
      <c r="S342" s="73"/>
      <c r="T342" s="73"/>
      <c r="U342" s="73"/>
      <c r="V342" s="73"/>
      <c r="W342" s="73"/>
    </row>
    <row r="343" spans="4:41" ht="30" x14ac:dyDescent="0.35">
      <c r="D343" s="205" t="s">
        <v>103</v>
      </c>
      <c r="E343" s="206" t="e">
        <f>'3. FN PO PARTNERJIH '!F218</f>
        <v>#DIV/0!</v>
      </c>
      <c r="F343" s="84"/>
      <c r="G343" s="84"/>
      <c r="H343" s="84"/>
      <c r="I343" s="84"/>
      <c r="J343" s="84"/>
      <c r="K343" s="84"/>
      <c r="L343" s="84"/>
      <c r="M343" s="85"/>
      <c r="N343" s="73"/>
      <c r="O343" s="73"/>
      <c r="P343" s="73"/>
      <c r="Q343" s="73"/>
      <c r="R343" s="73"/>
      <c r="S343" s="73"/>
      <c r="T343" s="73"/>
      <c r="U343" s="73"/>
      <c r="V343" s="73"/>
      <c r="W343" s="73"/>
    </row>
    <row r="344" spans="4:41" x14ac:dyDescent="0.35">
      <c r="D344" s="205" t="s">
        <v>104</v>
      </c>
      <c r="E344" s="206" t="e">
        <f>'3. FN PO PARTNERJIH '!F219</f>
        <v>#DIV/0!</v>
      </c>
      <c r="F344" s="84"/>
      <c r="G344" s="84"/>
      <c r="H344" s="84"/>
      <c r="I344" s="84"/>
      <c r="J344" s="84"/>
      <c r="K344" s="84"/>
      <c r="L344" s="84"/>
      <c r="M344" s="85"/>
      <c r="N344" s="73"/>
      <c r="O344" s="73"/>
      <c r="P344" s="73"/>
      <c r="Q344" s="73"/>
      <c r="R344" s="73"/>
      <c r="S344" s="73"/>
      <c r="T344" s="73"/>
      <c r="U344" s="73"/>
      <c r="V344" s="73"/>
      <c r="W344" s="73"/>
    </row>
    <row r="345" spans="4:41" ht="30" x14ac:dyDescent="0.35">
      <c r="D345" s="205" t="s">
        <v>106</v>
      </c>
      <c r="E345" s="206" t="e">
        <f>'3. FN PO PARTNERJIH '!F220</f>
        <v>#DIV/0!</v>
      </c>
      <c r="F345" s="84"/>
      <c r="G345" s="84"/>
      <c r="H345" s="84"/>
      <c r="I345" s="84"/>
      <c r="J345" s="84"/>
      <c r="K345" s="84"/>
      <c r="L345" s="84"/>
      <c r="M345" s="85"/>
      <c r="N345" s="73"/>
      <c r="O345" s="73"/>
      <c r="P345" s="73"/>
      <c r="Q345" s="73"/>
      <c r="R345" s="73"/>
      <c r="S345" s="73"/>
      <c r="T345" s="73"/>
      <c r="U345" s="73"/>
      <c r="V345" s="73"/>
      <c r="W345" s="73"/>
    </row>
    <row r="346" spans="4:41" ht="30" x14ac:dyDescent="0.35">
      <c r="D346" s="205" t="s">
        <v>107</v>
      </c>
      <c r="E346" s="206" t="e">
        <f>'3. FN PO PARTNERJIH '!F221</f>
        <v>#DIV/0!</v>
      </c>
      <c r="F346" s="84"/>
      <c r="G346" s="84"/>
      <c r="H346" s="84"/>
      <c r="I346" s="84"/>
      <c r="J346" s="84"/>
      <c r="K346" s="84"/>
      <c r="L346" s="84"/>
      <c r="M346" s="85"/>
      <c r="N346" s="73"/>
      <c r="O346" s="73"/>
      <c r="P346" s="73"/>
      <c r="Q346" s="73"/>
      <c r="R346" s="73"/>
      <c r="S346" s="73"/>
      <c r="T346" s="73"/>
      <c r="U346" s="73"/>
      <c r="V346" s="73"/>
      <c r="W346" s="73"/>
    </row>
    <row r="347" spans="4:41" x14ac:dyDescent="0.35">
      <c r="D347" s="84"/>
      <c r="E347" s="84"/>
      <c r="F347" s="84"/>
      <c r="G347" s="84"/>
      <c r="H347" s="84"/>
      <c r="I347" s="84"/>
      <c r="J347" s="84"/>
      <c r="K347" s="84"/>
      <c r="L347" s="84"/>
      <c r="M347" s="85"/>
      <c r="N347" s="73"/>
      <c r="O347" s="73"/>
      <c r="P347" s="73"/>
      <c r="Q347" s="73"/>
      <c r="R347" s="73"/>
      <c r="S347" s="73"/>
      <c r="T347" s="73"/>
      <c r="U347" s="73"/>
      <c r="V347" s="73"/>
      <c r="W347" s="73"/>
    </row>
    <row r="348" spans="4:41" x14ac:dyDescent="0.35">
      <c r="D348" s="84"/>
      <c r="E348" s="84"/>
      <c r="F348" s="84"/>
      <c r="G348" s="84"/>
      <c r="H348" s="84"/>
      <c r="I348" s="84"/>
      <c r="J348" s="84"/>
      <c r="K348" s="84"/>
      <c r="L348" s="84"/>
      <c r="M348" s="85"/>
      <c r="N348" s="73"/>
      <c r="O348" s="73"/>
      <c r="P348" s="73"/>
      <c r="Q348" s="73"/>
      <c r="R348" s="73"/>
      <c r="S348" s="73"/>
      <c r="T348" s="73"/>
      <c r="U348" s="73"/>
      <c r="V348" s="73"/>
      <c r="W348" s="73"/>
    </row>
    <row r="349" spans="4:41" x14ac:dyDescent="0.35">
      <c r="D349" s="84"/>
      <c r="E349" s="84"/>
      <c r="F349" s="84"/>
      <c r="G349" s="84"/>
      <c r="H349" s="84"/>
      <c r="I349" s="84"/>
      <c r="J349" s="84"/>
      <c r="K349" s="84"/>
      <c r="L349" s="84"/>
      <c r="M349" s="85"/>
      <c r="N349" s="73"/>
      <c r="O349" s="73"/>
      <c r="P349" s="73"/>
      <c r="Q349" s="73"/>
      <c r="R349" s="73"/>
      <c r="S349" s="73"/>
      <c r="T349" s="73"/>
      <c r="U349" s="73"/>
      <c r="V349" s="73"/>
      <c r="W349" s="73"/>
    </row>
    <row r="350" spans="4:41" x14ac:dyDescent="0.35">
      <c r="D350" s="84"/>
      <c r="E350" s="84"/>
      <c r="F350" s="84"/>
      <c r="G350" s="84"/>
      <c r="H350" s="84"/>
      <c r="I350" s="84"/>
      <c r="J350" s="84"/>
      <c r="K350" s="84"/>
      <c r="L350" s="84"/>
      <c r="M350" s="85"/>
      <c r="N350" s="73"/>
      <c r="O350" s="73"/>
      <c r="P350" s="73"/>
      <c r="Q350" s="73"/>
      <c r="R350" s="73"/>
      <c r="S350" s="73"/>
      <c r="T350" s="73"/>
      <c r="U350" s="73"/>
      <c r="V350" s="73"/>
      <c r="W350" s="73"/>
    </row>
    <row r="351" spans="4:41" x14ac:dyDescent="0.35">
      <c r="D351" s="86" t="str">
        <f>$D$248&amp;B188</f>
        <v>Finančni načrt PARTNER 11</v>
      </c>
      <c r="E351" s="84"/>
      <c r="F351" s="84"/>
      <c r="G351" s="84"/>
      <c r="H351" s="84"/>
      <c r="I351" s="84"/>
      <c r="J351" s="84"/>
      <c r="K351" s="84"/>
      <c r="L351" s="84"/>
      <c r="M351" s="85"/>
      <c r="N351" s="73"/>
      <c r="O351" s="73"/>
      <c r="P351" s="73"/>
      <c r="Q351" s="73"/>
      <c r="R351" s="73"/>
      <c r="S351" s="73"/>
      <c r="T351" s="73"/>
      <c r="U351" s="73"/>
      <c r="V351" s="73"/>
      <c r="W351" s="73"/>
    </row>
    <row r="352" spans="4:41" x14ac:dyDescent="0.35">
      <c r="D352" s="203" t="s">
        <v>101</v>
      </c>
      <c r="E352" s="204"/>
      <c r="F352" s="84"/>
      <c r="G352" s="84"/>
      <c r="H352" s="84"/>
      <c r="I352" s="84"/>
      <c r="J352" s="84"/>
      <c r="K352" s="84"/>
      <c r="L352" s="84"/>
      <c r="M352" s="85"/>
      <c r="N352" s="73"/>
      <c r="O352" s="73"/>
      <c r="P352" s="73"/>
      <c r="Q352" s="73"/>
      <c r="R352" s="73"/>
      <c r="S352" s="73"/>
      <c r="T352" s="73"/>
      <c r="U352" s="73"/>
      <c r="V352" s="73"/>
      <c r="W352" s="73"/>
    </row>
    <row r="353" spans="4:23" ht="30" x14ac:dyDescent="0.35">
      <c r="D353" s="205" t="s">
        <v>103</v>
      </c>
      <c r="E353" s="206" t="e">
        <f>'3. FN PO PARTNERJIH '!F237</f>
        <v>#DIV/0!</v>
      </c>
      <c r="F353" s="84"/>
      <c r="G353" s="84"/>
      <c r="H353" s="84"/>
      <c r="I353" s="84"/>
      <c r="J353" s="84"/>
      <c r="K353" s="84"/>
      <c r="L353" s="84"/>
      <c r="M353" s="85"/>
      <c r="N353" s="73"/>
      <c r="O353" s="73"/>
      <c r="P353" s="73"/>
      <c r="Q353" s="73"/>
      <c r="R353" s="73"/>
      <c r="S353" s="73"/>
      <c r="T353" s="73"/>
      <c r="U353" s="73"/>
      <c r="V353" s="73"/>
      <c r="W353" s="73"/>
    </row>
    <row r="354" spans="4:23" x14ac:dyDescent="0.35">
      <c r="D354" s="205" t="s">
        <v>104</v>
      </c>
      <c r="E354" s="206" t="e">
        <f>'3. FN PO PARTNERJIH '!F238</f>
        <v>#DIV/0!</v>
      </c>
      <c r="F354" s="84"/>
      <c r="G354" s="84"/>
      <c r="H354" s="84"/>
      <c r="I354" s="84"/>
      <c r="J354" s="84"/>
      <c r="K354" s="84"/>
      <c r="L354" s="84"/>
      <c r="M354" s="85"/>
      <c r="N354" s="73"/>
      <c r="O354" s="73"/>
      <c r="P354" s="73"/>
      <c r="Q354" s="73"/>
      <c r="R354" s="73"/>
      <c r="S354" s="73"/>
      <c r="T354" s="73"/>
      <c r="U354" s="73"/>
      <c r="V354" s="73"/>
      <c r="W354" s="73"/>
    </row>
    <row r="355" spans="4:23" ht="30" x14ac:dyDescent="0.35">
      <c r="D355" s="205" t="s">
        <v>106</v>
      </c>
      <c r="E355" s="206" t="e">
        <f>'3. FN PO PARTNERJIH '!F239</f>
        <v>#DIV/0!</v>
      </c>
      <c r="F355" s="84"/>
      <c r="G355" s="84"/>
      <c r="H355" s="84"/>
      <c r="I355" s="84"/>
      <c r="J355" s="84"/>
      <c r="K355" s="84"/>
      <c r="L355" s="84"/>
      <c r="M355" s="85"/>
      <c r="N355" s="73"/>
      <c r="O355" s="73"/>
      <c r="P355" s="73"/>
      <c r="Q355" s="73"/>
      <c r="R355" s="73"/>
      <c r="S355" s="73"/>
      <c r="T355" s="73"/>
      <c r="U355" s="73"/>
      <c r="V355" s="73"/>
      <c r="W355" s="73"/>
    </row>
    <row r="356" spans="4:23" ht="30" x14ac:dyDescent="0.35">
      <c r="D356" s="205" t="s">
        <v>107</v>
      </c>
      <c r="E356" s="206" t="e">
        <f>'3. FN PO PARTNERJIH '!F240</f>
        <v>#DIV/0!</v>
      </c>
      <c r="F356" s="84"/>
      <c r="G356" s="84"/>
      <c r="H356" s="84"/>
      <c r="I356" s="84"/>
      <c r="J356" s="84"/>
      <c r="K356" s="84"/>
      <c r="L356" s="84"/>
      <c r="M356" s="85"/>
      <c r="N356" s="73"/>
      <c r="O356" s="73"/>
      <c r="P356" s="73"/>
      <c r="Q356" s="73"/>
      <c r="R356" s="73"/>
      <c r="S356" s="73"/>
      <c r="T356" s="73"/>
      <c r="U356" s="73"/>
      <c r="V356" s="73"/>
      <c r="W356" s="73"/>
    </row>
    <row r="357" spans="4:23" x14ac:dyDescent="0.35">
      <c r="D357" s="84"/>
      <c r="E357" s="84"/>
      <c r="F357" s="84"/>
      <c r="G357" s="84"/>
      <c r="H357" s="84"/>
      <c r="I357" s="84"/>
      <c r="J357" s="84"/>
      <c r="K357" s="84"/>
      <c r="L357" s="84"/>
      <c r="M357" s="85"/>
      <c r="N357" s="73"/>
      <c r="O357" s="73"/>
      <c r="P357" s="73"/>
      <c r="Q357" s="73"/>
      <c r="R357" s="73"/>
      <c r="S357" s="73"/>
      <c r="T357" s="73"/>
      <c r="U357" s="73"/>
      <c r="V357" s="73"/>
      <c r="W357" s="73"/>
    </row>
    <row r="358" spans="4:23" x14ac:dyDescent="0.35">
      <c r="D358" s="84"/>
      <c r="E358" s="84"/>
      <c r="F358" s="84"/>
      <c r="G358" s="84"/>
      <c r="H358" s="84"/>
      <c r="I358" s="84"/>
      <c r="J358" s="84"/>
      <c r="K358" s="84"/>
      <c r="L358" s="84"/>
      <c r="M358" s="85"/>
      <c r="N358" s="73"/>
      <c r="O358" s="73"/>
      <c r="P358" s="73"/>
      <c r="Q358" s="73"/>
      <c r="R358" s="73"/>
      <c r="S358" s="73"/>
      <c r="T358" s="73"/>
      <c r="U358" s="73"/>
      <c r="V358" s="73"/>
      <c r="W358" s="73"/>
    </row>
    <row r="359" spans="4:23" x14ac:dyDescent="0.35">
      <c r="D359" s="84"/>
      <c r="E359" s="84"/>
      <c r="F359" s="84"/>
      <c r="G359" s="84"/>
      <c r="H359" s="84"/>
      <c r="I359" s="84"/>
      <c r="J359" s="84"/>
      <c r="K359" s="84"/>
      <c r="L359" s="84"/>
      <c r="M359" s="85"/>
      <c r="N359" s="73"/>
      <c r="O359" s="73"/>
      <c r="P359" s="73"/>
      <c r="Q359" s="73"/>
      <c r="R359" s="73"/>
      <c r="S359" s="73"/>
      <c r="T359" s="73"/>
      <c r="U359" s="73"/>
      <c r="V359" s="73"/>
      <c r="W359" s="73"/>
    </row>
    <row r="360" spans="4:23" x14ac:dyDescent="0.35">
      <c r="D360" s="86" t="str">
        <f>$D$248&amp;B200</f>
        <v>Finančni načrt PARTNER 12</v>
      </c>
      <c r="E360" s="84"/>
      <c r="F360" s="84"/>
      <c r="G360" s="84"/>
      <c r="H360" s="84"/>
      <c r="I360" s="84"/>
      <c r="J360" s="84"/>
      <c r="K360" s="84"/>
      <c r="L360" s="84"/>
      <c r="M360" s="85"/>
      <c r="N360" s="73"/>
      <c r="O360" s="73"/>
      <c r="P360" s="73"/>
      <c r="Q360" s="73"/>
      <c r="R360" s="73"/>
      <c r="S360" s="73"/>
      <c r="T360" s="73"/>
      <c r="U360" s="73"/>
      <c r="V360" s="73"/>
      <c r="W360" s="73"/>
    </row>
    <row r="361" spans="4:23" x14ac:dyDescent="0.35">
      <c r="D361" s="203" t="s">
        <v>101</v>
      </c>
      <c r="E361" s="204"/>
      <c r="F361" s="84"/>
      <c r="G361" s="84"/>
      <c r="H361" s="84"/>
      <c r="I361" s="84"/>
      <c r="J361" s="84"/>
      <c r="K361" s="84"/>
      <c r="L361" s="84"/>
      <c r="M361" s="85"/>
      <c r="N361" s="73"/>
      <c r="O361" s="73"/>
      <c r="P361" s="73"/>
      <c r="Q361" s="73"/>
      <c r="R361" s="73"/>
      <c r="S361" s="73"/>
      <c r="T361" s="73"/>
      <c r="U361" s="73"/>
      <c r="V361" s="73"/>
      <c r="W361" s="73"/>
    </row>
    <row r="362" spans="4:23" ht="30" x14ac:dyDescent="0.35">
      <c r="D362" s="205" t="s">
        <v>103</v>
      </c>
      <c r="E362" s="206" t="e">
        <f>'3. FN PO PARTNERJIH '!F256</f>
        <v>#DIV/0!</v>
      </c>
      <c r="F362" s="84"/>
      <c r="G362" s="84"/>
      <c r="H362" s="84"/>
      <c r="I362" s="84"/>
      <c r="J362" s="84"/>
      <c r="K362" s="84"/>
      <c r="L362" s="84"/>
      <c r="M362" s="85"/>
      <c r="N362" s="73"/>
      <c r="O362" s="73"/>
      <c r="P362" s="73"/>
      <c r="Q362" s="73"/>
      <c r="R362" s="73"/>
      <c r="S362" s="73"/>
      <c r="T362" s="73"/>
      <c r="U362" s="73"/>
      <c r="V362" s="73"/>
      <c r="W362" s="73"/>
    </row>
    <row r="363" spans="4:23" x14ac:dyDescent="0.35">
      <c r="D363" s="205" t="s">
        <v>104</v>
      </c>
      <c r="E363" s="206" t="e">
        <f>'3. FN PO PARTNERJIH '!F257</f>
        <v>#DIV/0!</v>
      </c>
      <c r="F363" s="84"/>
      <c r="G363" s="84"/>
      <c r="H363" s="84"/>
      <c r="I363" s="84"/>
      <c r="J363" s="84"/>
      <c r="K363" s="84"/>
      <c r="L363" s="84"/>
      <c r="M363" s="85"/>
      <c r="N363" s="73"/>
      <c r="O363" s="73"/>
      <c r="P363" s="73"/>
      <c r="Q363" s="73"/>
      <c r="R363" s="73"/>
      <c r="S363" s="73"/>
      <c r="T363" s="73"/>
      <c r="U363" s="73"/>
      <c r="V363" s="73"/>
      <c r="W363" s="73"/>
    </row>
    <row r="364" spans="4:23" ht="30" x14ac:dyDescent="0.35">
      <c r="D364" s="205" t="s">
        <v>106</v>
      </c>
      <c r="E364" s="206" t="e">
        <f>'3. FN PO PARTNERJIH '!F258</f>
        <v>#DIV/0!</v>
      </c>
      <c r="F364" s="84"/>
      <c r="G364" s="84"/>
      <c r="H364" s="84"/>
      <c r="I364" s="84"/>
      <c r="J364" s="84"/>
      <c r="K364" s="84"/>
      <c r="L364" s="84"/>
      <c r="M364" s="85"/>
      <c r="N364" s="73"/>
      <c r="O364" s="73"/>
      <c r="P364" s="73"/>
      <c r="Q364" s="73"/>
      <c r="R364" s="73"/>
      <c r="S364" s="73"/>
      <c r="T364" s="73"/>
      <c r="U364" s="73"/>
      <c r="V364" s="73"/>
      <c r="W364" s="73"/>
    </row>
    <row r="365" spans="4:23" ht="30" x14ac:dyDescent="0.35">
      <c r="D365" s="205" t="s">
        <v>107</v>
      </c>
      <c r="E365" s="206" t="e">
        <f>'3. FN PO PARTNERJIH '!F259</f>
        <v>#DIV/0!</v>
      </c>
      <c r="F365" s="84"/>
      <c r="G365" s="84"/>
      <c r="H365" s="84"/>
      <c r="I365" s="84"/>
      <c r="J365" s="84"/>
      <c r="K365" s="84"/>
      <c r="L365" s="84"/>
      <c r="M365" s="85"/>
      <c r="N365" s="73"/>
      <c r="O365" s="73"/>
      <c r="P365" s="73"/>
      <c r="Q365" s="73"/>
      <c r="R365" s="73"/>
      <c r="S365" s="73"/>
      <c r="T365" s="73"/>
      <c r="U365" s="73"/>
      <c r="V365" s="73"/>
      <c r="W365" s="73"/>
    </row>
    <row r="366" spans="4:23" x14ac:dyDescent="0.35">
      <c r="D366" s="84"/>
      <c r="E366" s="84"/>
      <c r="F366" s="84"/>
      <c r="G366" s="84"/>
      <c r="H366" s="84"/>
      <c r="I366" s="84"/>
      <c r="J366" s="84"/>
      <c r="K366" s="84"/>
      <c r="L366" s="84"/>
      <c r="M366" s="85"/>
      <c r="N366" s="73"/>
      <c r="O366" s="73"/>
      <c r="P366" s="73"/>
      <c r="Q366" s="73"/>
      <c r="R366" s="73"/>
      <c r="S366" s="73"/>
      <c r="T366" s="73"/>
      <c r="U366" s="73"/>
      <c r="V366" s="73"/>
      <c r="W366" s="73"/>
    </row>
    <row r="367" spans="4:23" x14ac:dyDescent="0.35">
      <c r="D367" s="84"/>
      <c r="E367" s="84"/>
      <c r="F367" s="84"/>
      <c r="G367" s="84"/>
      <c r="H367" s="84"/>
      <c r="I367" s="84"/>
      <c r="J367" s="84"/>
      <c r="K367" s="84"/>
      <c r="L367" s="84"/>
      <c r="M367" s="85"/>
      <c r="N367" s="73"/>
      <c r="O367" s="73"/>
      <c r="P367" s="73"/>
      <c r="Q367" s="73"/>
      <c r="R367" s="73"/>
      <c r="S367" s="73"/>
      <c r="T367" s="73"/>
      <c r="U367" s="73"/>
      <c r="V367" s="73"/>
      <c r="W367" s="73"/>
    </row>
    <row r="368" spans="4:23" x14ac:dyDescent="0.35">
      <c r="D368" s="86" t="str">
        <f>$D$248&amp;B212</f>
        <v>Finančni načrt PARTNER 13</v>
      </c>
      <c r="E368" s="84"/>
      <c r="F368" s="84"/>
      <c r="G368" s="84"/>
      <c r="H368" s="84"/>
      <c r="I368" s="84"/>
      <c r="J368" s="84"/>
      <c r="K368" s="84"/>
      <c r="L368" s="84"/>
      <c r="M368" s="85"/>
      <c r="N368" s="73"/>
      <c r="O368" s="73"/>
      <c r="P368" s="73"/>
      <c r="Q368" s="73"/>
      <c r="R368" s="73"/>
      <c r="S368" s="73"/>
      <c r="T368" s="73"/>
      <c r="U368" s="73"/>
      <c r="V368" s="73"/>
      <c r="W368" s="73"/>
    </row>
    <row r="369" spans="4:23" x14ac:dyDescent="0.35">
      <c r="D369" s="203" t="s">
        <v>101</v>
      </c>
      <c r="E369" s="204"/>
      <c r="F369" s="84"/>
      <c r="G369" s="84"/>
      <c r="H369" s="84"/>
      <c r="I369" s="84"/>
      <c r="J369" s="84"/>
      <c r="K369" s="84"/>
      <c r="L369" s="84"/>
      <c r="M369" s="85"/>
      <c r="N369" s="73"/>
      <c r="O369" s="73"/>
      <c r="P369" s="73"/>
      <c r="Q369" s="73"/>
      <c r="R369" s="73"/>
      <c r="S369" s="73"/>
      <c r="T369" s="73"/>
      <c r="U369" s="73"/>
      <c r="V369" s="73"/>
      <c r="W369" s="73"/>
    </row>
    <row r="370" spans="4:23" ht="30" x14ac:dyDescent="0.35">
      <c r="D370" s="205" t="s">
        <v>103</v>
      </c>
      <c r="E370" s="206" t="e">
        <f>'3. FN PO PARTNERJIH '!F275</f>
        <v>#DIV/0!</v>
      </c>
      <c r="F370" s="84"/>
      <c r="G370" s="84"/>
      <c r="H370" s="84"/>
      <c r="I370" s="84"/>
      <c r="J370" s="84"/>
      <c r="K370" s="84"/>
      <c r="L370" s="84"/>
      <c r="M370" s="85"/>
      <c r="N370" s="73"/>
      <c r="O370" s="73"/>
      <c r="P370" s="73"/>
      <c r="Q370" s="73"/>
      <c r="R370" s="73"/>
      <c r="S370" s="73"/>
      <c r="T370" s="73"/>
      <c r="U370" s="73"/>
      <c r="V370" s="73"/>
      <c r="W370" s="73"/>
    </row>
    <row r="371" spans="4:23" x14ac:dyDescent="0.35">
      <c r="D371" s="205" t="s">
        <v>104</v>
      </c>
      <c r="E371" s="206" t="e">
        <f>'3. FN PO PARTNERJIH '!F276</f>
        <v>#DIV/0!</v>
      </c>
      <c r="F371" s="84"/>
      <c r="G371" s="84"/>
      <c r="H371" s="84"/>
      <c r="I371" s="84"/>
      <c r="J371" s="84"/>
      <c r="K371" s="84"/>
      <c r="L371" s="84"/>
      <c r="M371" s="85"/>
      <c r="N371" s="73"/>
      <c r="O371" s="73"/>
      <c r="P371" s="73"/>
      <c r="Q371" s="73"/>
      <c r="R371" s="73"/>
      <c r="S371" s="73"/>
      <c r="T371" s="73"/>
      <c r="U371" s="73"/>
      <c r="V371" s="73"/>
      <c r="W371" s="73"/>
    </row>
    <row r="372" spans="4:23" ht="30" x14ac:dyDescent="0.35">
      <c r="D372" s="205" t="s">
        <v>106</v>
      </c>
      <c r="E372" s="206" t="e">
        <f>'3. FN PO PARTNERJIH '!F277</f>
        <v>#DIV/0!</v>
      </c>
      <c r="F372" s="84"/>
      <c r="G372" s="84"/>
      <c r="H372" s="84"/>
      <c r="I372" s="84"/>
      <c r="J372" s="84"/>
      <c r="K372" s="84"/>
      <c r="L372" s="84"/>
      <c r="M372" s="85"/>
      <c r="N372" s="73"/>
      <c r="O372" s="73"/>
      <c r="P372" s="73"/>
      <c r="Q372" s="73"/>
      <c r="R372" s="73"/>
      <c r="S372" s="73"/>
      <c r="T372" s="73"/>
      <c r="U372" s="73"/>
      <c r="V372" s="73"/>
      <c r="W372" s="73"/>
    </row>
    <row r="373" spans="4:23" ht="30" x14ac:dyDescent="0.35">
      <c r="D373" s="205" t="s">
        <v>107</v>
      </c>
      <c r="E373" s="206" t="e">
        <f>'3. FN PO PARTNERJIH '!F278</f>
        <v>#DIV/0!</v>
      </c>
      <c r="F373" s="84"/>
      <c r="G373" s="84"/>
      <c r="H373" s="84"/>
      <c r="I373" s="84"/>
      <c r="J373" s="84"/>
      <c r="K373" s="84"/>
      <c r="L373" s="84"/>
      <c r="M373" s="85"/>
      <c r="N373" s="73"/>
      <c r="O373" s="73"/>
      <c r="P373" s="73"/>
      <c r="Q373" s="73"/>
      <c r="R373" s="73"/>
      <c r="S373" s="73"/>
      <c r="T373" s="73"/>
      <c r="U373" s="73"/>
      <c r="V373" s="73"/>
      <c r="W373" s="73"/>
    </row>
    <row r="374" spans="4:23" x14ac:dyDescent="0.35">
      <c r="D374" s="84"/>
      <c r="E374" s="84"/>
      <c r="F374" s="84"/>
      <c r="G374" s="84"/>
      <c r="H374" s="84"/>
      <c r="I374" s="84"/>
      <c r="J374" s="84"/>
      <c r="K374" s="84"/>
      <c r="L374" s="84"/>
      <c r="M374" s="85"/>
      <c r="N374" s="73"/>
      <c r="O374" s="73"/>
      <c r="P374" s="73"/>
      <c r="Q374" s="73"/>
      <c r="R374" s="73"/>
      <c r="S374" s="73"/>
      <c r="T374" s="73"/>
      <c r="U374" s="73"/>
      <c r="V374" s="73"/>
      <c r="W374" s="73"/>
    </row>
    <row r="375" spans="4:23" x14ac:dyDescent="0.35">
      <c r="D375" s="84"/>
      <c r="E375" s="84"/>
      <c r="F375" s="84"/>
      <c r="G375" s="84"/>
      <c r="H375" s="84"/>
      <c r="I375" s="84"/>
      <c r="J375" s="84"/>
      <c r="K375" s="84"/>
      <c r="L375" s="84"/>
      <c r="M375" s="85"/>
      <c r="N375" s="73"/>
      <c r="O375" s="73"/>
      <c r="P375" s="73"/>
      <c r="Q375" s="73"/>
      <c r="R375" s="73"/>
      <c r="S375" s="73"/>
      <c r="T375" s="73"/>
      <c r="U375" s="73"/>
      <c r="V375" s="73"/>
      <c r="W375" s="73"/>
    </row>
    <row r="376" spans="4:23" x14ac:dyDescent="0.35">
      <c r="D376" s="84"/>
      <c r="E376" s="84"/>
      <c r="F376" s="84"/>
      <c r="G376" s="84"/>
      <c r="H376" s="84"/>
      <c r="I376" s="84"/>
      <c r="J376" s="84"/>
      <c r="K376" s="84"/>
      <c r="L376" s="84"/>
      <c r="M376" s="85"/>
      <c r="N376" s="73"/>
      <c r="O376" s="73"/>
      <c r="P376" s="73"/>
      <c r="Q376" s="73"/>
      <c r="R376" s="73"/>
      <c r="S376" s="73"/>
      <c r="T376" s="73"/>
      <c r="U376" s="73"/>
      <c r="V376" s="73"/>
      <c r="W376" s="73"/>
    </row>
    <row r="377" spans="4:23" x14ac:dyDescent="0.35">
      <c r="D377" s="86" t="str">
        <f>$D$248&amp;B224</f>
        <v>Finančni načrt PARTNER 14</v>
      </c>
      <c r="E377" s="84"/>
      <c r="F377" s="84"/>
      <c r="G377" s="84"/>
      <c r="H377" s="84"/>
      <c r="I377" s="84"/>
      <c r="J377" s="84"/>
      <c r="K377" s="84"/>
      <c r="L377" s="84"/>
      <c r="M377" s="85"/>
      <c r="N377" s="73"/>
      <c r="O377" s="73"/>
      <c r="P377" s="73"/>
      <c r="Q377" s="73"/>
      <c r="R377" s="73"/>
      <c r="S377" s="73"/>
      <c r="T377" s="73"/>
      <c r="U377" s="73"/>
      <c r="V377" s="73"/>
      <c r="W377" s="73"/>
    </row>
    <row r="378" spans="4:23" x14ac:dyDescent="0.35">
      <c r="D378" s="203" t="s">
        <v>101</v>
      </c>
      <c r="E378" s="204"/>
      <c r="F378" s="84"/>
      <c r="G378" s="84"/>
      <c r="H378" s="84"/>
      <c r="I378" s="84"/>
      <c r="J378" s="84"/>
      <c r="K378" s="84"/>
      <c r="L378" s="84"/>
      <c r="M378" s="85"/>
      <c r="N378" s="73"/>
      <c r="O378" s="73"/>
      <c r="P378" s="73"/>
      <c r="Q378" s="73"/>
      <c r="R378" s="73"/>
      <c r="S378" s="73"/>
      <c r="T378" s="73"/>
      <c r="U378" s="73"/>
      <c r="V378" s="73"/>
      <c r="W378" s="73"/>
    </row>
    <row r="379" spans="4:23" ht="30" x14ac:dyDescent="0.35">
      <c r="D379" s="205" t="s">
        <v>103</v>
      </c>
      <c r="E379" s="206" t="e">
        <f>'3. FN PO PARTNERJIH '!F294</f>
        <v>#DIV/0!</v>
      </c>
      <c r="F379" s="84"/>
      <c r="G379" s="84"/>
      <c r="H379" s="84"/>
      <c r="I379" s="84"/>
      <c r="J379" s="84"/>
      <c r="K379" s="84"/>
      <c r="L379" s="84"/>
      <c r="M379" s="85"/>
      <c r="N379" s="73"/>
      <c r="O379" s="73"/>
      <c r="P379" s="73"/>
      <c r="Q379" s="73"/>
      <c r="R379" s="73"/>
      <c r="S379" s="73"/>
      <c r="T379" s="73"/>
      <c r="U379" s="73"/>
      <c r="V379" s="73"/>
      <c r="W379" s="73"/>
    </row>
    <row r="380" spans="4:23" x14ac:dyDescent="0.35">
      <c r="D380" s="205" t="s">
        <v>104</v>
      </c>
      <c r="E380" s="206" t="e">
        <f>'3. FN PO PARTNERJIH '!F295</f>
        <v>#DIV/0!</v>
      </c>
      <c r="F380" s="84"/>
      <c r="G380" s="84"/>
      <c r="H380" s="84"/>
      <c r="I380" s="84"/>
      <c r="J380" s="84"/>
      <c r="K380" s="84"/>
      <c r="L380" s="84"/>
      <c r="M380" s="85"/>
      <c r="N380" s="73"/>
      <c r="O380" s="73"/>
      <c r="P380" s="73"/>
      <c r="Q380" s="73"/>
      <c r="R380" s="73"/>
      <c r="S380" s="73"/>
      <c r="T380" s="73"/>
      <c r="U380" s="73"/>
      <c r="V380" s="73"/>
      <c r="W380" s="73"/>
    </row>
    <row r="381" spans="4:23" ht="30" x14ac:dyDescent="0.35">
      <c r="D381" s="205" t="s">
        <v>106</v>
      </c>
      <c r="E381" s="206" t="e">
        <f>'3. FN PO PARTNERJIH '!F296</f>
        <v>#DIV/0!</v>
      </c>
      <c r="F381" s="84"/>
      <c r="G381" s="84"/>
      <c r="H381" s="84"/>
      <c r="I381" s="84"/>
      <c r="J381" s="84"/>
      <c r="K381" s="84"/>
      <c r="L381" s="84"/>
      <c r="M381" s="85"/>
      <c r="N381" s="73"/>
      <c r="O381" s="73"/>
      <c r="P381" s="73"/>
      <c r="Q381" s="73"/>
      <c r="R381" s="73"/>
      <c r="S381" s="73"/>
      <c r="T381" s="73"/>
      <c r="U381" s="73"/>
      <c r="V381" s="73"/>
      <c r="W381" s="73"/>
    </row>
    <row r="382" spans="4:23" ht="30" x14ac:dyDescent="0.35">
      <c r="D382" s="205" t="s">
        <v>107</v>
      </c>
      <c r="E382" s="206" t="e">
        <f>'3. FN PO PARTNERJIH '!F297</f>
        <v>#DIV/0!</v>
      </c>
      <c r="F382" s="84"/>
      <c r="G382" s="84"/>
      <c r="H382" s="84"/>
      <c r="I382" s="84"/>
      <c r="J382" s="84"/>
      <c r="K382" s="84"/>
      <c r="L382" s="84"/>
      <c r="M382" s="85"/>
      <c r="N382" s="73"/>
      <c r="O382" s="73"/>
      <c r="P382" s="73"/>
      <c r="Q382" s="73"/>
      <c r="R382" s="73"/>
      <c r="S382" s="73"/>
      <c r="T382" s="73"/>
      <c r="U382" s="73"/>
      <c r="V382" s="73"/>
      <c r="W382" s="73"/>
    </row>
    <row r="383" spans="4:23" x14ac:dyDescent="0.35">
      <c r="D383" s="84"/>
      <c r="E383" s="84"/>
      <c r="F383" s="84"/>
      <c r="G383" s="84"/>
      <c r="H383" s="84"/>
      <c r="I383" s="84"/>
      <c r="J383" s="84"/>
      <c r="K383" s="84"/>
      <c r="L383" s="84"/>
      <c r="M383" s="85"/>
      <c r="N383" s="73"/>
      <c r="O383" s="73"/>
      <c r="P383" s="73"/>
      <c r="Q383" s="73"/>
      <c r="R383" s="73"/>
      <c r="S383" s="73"/>
      <c r="T383" s="73"/>
      <c r="U383" s="73"/>
      <c r="V383" s="73"/>
      <c r="W383" s="73"/>
    </row>
    <row r="384" spans="4:23" x14ac:dyDescent="0.35">
      <c r="D384" s="84"/>
      <c r="E384" s="84"/>
      <c r="F384" s="84"/>
      <c r="G384" s="84"/>
      <c r="H384" s="84"/>
      <c r="I384" s="84"/>
      <c r="J384" s="84"/>
      <c r="K384" s="84"/>
      <c r="L384" s="84"/>
      <c r="M384" s="85"/>
      <c r="N384" s="73"/>
      <c r="O384" s="73"/>
      <c r="P384" s="73"/>
      <c r="Q384" s="73"/>
      <c r="R384" s="73"/>
      <c r="S384" s="73"/>
      <c r="T384" s="73"/>
      <c r="U384" s="73"/>
      <c r="V384" s="73"/>
      <c r="W384" s="73"/>
    </row>
    <row r="385" spans="4:23" x14ac:dyDescent="0.35">
      <c r="D385" s="86" t="str">
        <f>$D$248&amp;B236</f>
        <v>Finančni načrt PARTNER 15</v>
      </c>
      <c r="E385" s="84"/>
      <c r="F385" s="84"/>
      <c r="G385" s="84"/>
      <c r="H385" s="84"/>
      <c r="I385" s="84"/>
      <c r="J385" s="84"/>
      <c r="K385" s="84"/>
      <c r="L385" s="84"/>
      <c r="M385" s="85"/>
      <c r="N385" s="73"/>
      <c r="O385" s="73"/>
      <c r="P385" s="73"/>
      <c r="Q385" s="73"/>
      <c r="R385" s="73"/>
      <c r="S385" s="73"/>
      <c r="T385" s="73"/>
      <c r="U385" s="73"/>
      <c r="V385" s="73"/>
      <c r="W385" s="73"/>
    </row>
    <row r="386" spans="4:23" x14ac:dyDescent="0.35">
      <c r="D386" s="203" t="s">
        <v>101</v>
      </c>
      <c r="E386" s="204"/>
      <c r="F386" s="84"/>
      <c r="G386" s="84"/>
      <c r="H386" s="84"/>
      <c r="I386" s="84"/>
      <c r="J386" s="84"/>
      <c r="K386" s="84"/>
      <c r="L386" s="84"/>
      <c r="M386" s="85"/>
      <c r="N386" s="73"/>
      <c r="O386" s="73"/>
      <c r="P386" s="73"/>
      <c r="Q386" s="73"/>
      <c r="R386" s="73"/>
      <c r="S386" s="73"/>
      <c r="T386" s="73"/>
      <c r="U386" s="73"/>
      <c r="V386" s="73"/>
      <c r="W386" s="73"/>
    </row>
    <row r="387" spans="4:23" ht="30" x14ac:dyDescent="0.35">
      <c r="D387" s="205" t="s">
        <v>103</v>
      </c>
      <c r="E387" s="206" t="e">
        <f>'3. FN PO PARTNERJIH '!F313</f>
        <v>#DIV/0!</v>
      </c>
      <c r="F387" s="84"/>
      <c r="G387" s="84"/>
      <c r="H387" s="84"/>
      <c r="I387" s="84"/>
      <c r="J387" s="84"/>
      <c r="K387" s="84"/>
      <c r="L387" s="84"/>
      <c r="M387" s="85"/>
      <c r="N387" s="73"/>
      <c r="O387" s="73"/>
      <c r="P387" s="73"/>
      <c r="Q387" s="73"/>
      <c r="R387" s="73"/>
      <c r="S387" s="73"/>
      <c r="T387" s="73"/>
      <c r="U387" s="73"/>
      <c r="V387" s="73"/>
      <c r="W387" s="73"/>
    </row>
    <row r="388" spans="4:23" x14ac:dyDescent="0.35">
      <c r="D388" s="205" t="s">
        <v>104</v>
      </c>
      <c r="E388" s="206" t="e">
        <f>'3. FN PO PARTNERJIH '!F314</f>
        <v>#DIV/0!</v>
      </c>
      <c r="F388" s="84"/>
      <c r="G388" s="84"/>
      <c r="H388" s="84"/>
      <c r="I388" s="84"/>
      <c r="J388" s="84"/>
      <c r="K388" s="84"/>
      <c r="L388" s="84"/>
      <c r="M388" s="85"/>
      <c r="N388" s="73"/>
      <c r="O388" s="73"/>
      <c r="P388" s="73"/>
      <c r="Q388" s="73"/>
      <c r="R388" s="73"/>
      <c r="S388" s="73"/>
      <c r="T388" s="73"/>
      <c r="U388" s="73"/>
      <c r="V388" s="73"/>
      <c r="W388" s="73"/>
    </row>
    <row r="389" spans="4:23" ht="30" x14ac:dyDescent="0.35">
      <c r="D389" s="205" t="s">
        <v>106</v>
      </c>
      <c r="E389" s="206" t="e">
        <f>'3. FN PO PARTNERJIH '!F315</f>
        <v>#DIV/0!</v>
      </c>
      <c r="F389" s="84"/>
      <c r="G389" s="84"/>
      <c r="H389" s="84"/>
      <c r="I389" s="84"/>
      <c r="J389" s="84"/>
      <c r="K389" s="84"/>
      <c r="L389" s="84"/>
      <c r="M389" s="85"/>
      <c r="N389" s="73"/>
      <c r="O389" s="73"/>
      <c r="P389" s="73"/>
      <c r="Q389" s="73"/>
      <c r="R389" s="73"/>
      <c r="S389" s="73"/>
      <c r="T389" s="73"/>
      <c r="U389" s="73"/>
      <c r="V389" s="73"/>
      <c r="W389" s="73"/>
    </row>
    <row r="390" spans="4:23" ht="30" x14ac:dyDescent="0.35">
      <c r="D390" s="205" t="s">
        <v>107</v>
      </c>
      <c r="E390" s="206" t="e">
        <f>'3. FN PO PARTNERJIH '!F316</f>
        <v>#DIV/0!</v>
      </c>
      <c r="F390" s="84"/>
      <c r="G390" s="84"/>
      <c r="H390" s="84"/>
      <c r="I390" s="84"/>
      <c r="J390" s="84"/>
      <c r="K390" s="84"/>
      <c r="L390" s="84"/>
      <c r="M390" s="85"/>
      <c r="N390" s="73"/>
      <c r="O390" s="73"/>
      <c r="P390" s="73"/>
      <c r="Q390" s="73"/>
      <c r="R390" s="73"/>
      <c r="S390" s="73"/>
      <c r="T390" s="73"/>
      <c r="U390" s="73"/>
      <c r="V390" s="73"/>
      <c r="W390" s="73"/>
    </row>
    <row r="391" spans="4:23" x14ac:dyDescent="0.35">
      <c r="D391" s="84"/>
      <c r="E391" s="84"/>
      <c r="F391" s="84"/>
      <c r="G391" s="84"/>
      <c r="H391" s="84"/>
      <c r="I391" s="84"/>
      <c r="J391" s="84"/>
      <c r="K391" s="84"/>
      <c r="L391" s="84"/>
      <c r="M391" s="85"/>
      <c r="N391" s="73"/>
      <c r="O391" s="73"/>
      <c r="P391" s="73"/>
      <c r="Q391" s="73"/>
      <c r="R391" s="73"/>
      <c r="S391" s="73"/>
      <c r="T391" s="73"/>
      <c r="U391" s="73"/>
      <c r="V391" s="73"/>
      <c r="W391" s="73"/>
    </row>
    <row r="392" spans="4:23" x14ac:dyDescent="0.35">
      <c r="D392" s="84"/>
      <c r="E392" s="84"/>
      <c r="F392" s="84"/>
      <c r="G392" s="84"/>
      <c r="H392" s="84"/>
      <c r="I392" s="84"/>
      <c r="J392" s="84"/>
      <c r="K392" s="84"/>
      <c r="L392" s="84"/>
      <c r="M392" s="85"/>
      <c r="N392" s="73"/>
      <c r="O392" s="73"/>
      <c r="P392" s="73"/>
      <c r="Q392" s="73"/>
      <c r="R392" s="73"/>
      <c r="S392" s="73"/>
      <c r="T392" s="73"/>
      <c r="U392" s="73"/>
      <c r="V392" s="73"/>
      <c r="W392" s="73"/>
    </row>
    <row r="393" spans="4:23" x14ac:dyDescent="0.35">
      <c r="D393" s="84"/>
      <c r="E393" s="84"/>
      <c r="F393" s="84"/>
      <c r="G393" s="84"/>
      <c r="H393" s="84"/>
      <c r="I393" s="84"/>
      <c r="J393" s="84"/>
      <c r="K393" s="84"/>
      <c r="L393" s="84"/>
      <c r="M393" s="85"/>
      <c r="N393" s="73"/>
      <c r="O393" s="73"/>
      <c r="P393" s="73"/>
      <c r="Q393" s="73"/>
      <c r="R393" s="73"/>
      <c r="S393" s="73"/>
      <c r="T393" s="73"/>
      <c r="U393" s="73"/>
      <c r="V393" s="73"/>
      <c r="W393" s="73"/>
    </row>
    <row r="394" spans="4:23" x14ac:dyDescent="0.35">
      <c r="D394" s="84"/>
      <c r="E394" s="84"/>
      <c r="F394" s="84"/>
      <c r="G394" s="84"/>
      <c r="H394" s="84"/>
      <c r="I394" s="84"/>
      <c r="J394" s="84"/>
      <c r="K394" s="84"/>
      <c r="L394" s="84"/>
      <c r="M394" s="85"/>
      <c r="N394" s="73"/>
      <c r="O394" s="73"/>
      <c r="P394" s="73"/>
      <c r="Q394" s="73"/>
      <c r="R394" s="73"/>
      <c r="S394" s="73"/>
      <c r="T394" s="73"/>
      <c r="U394" s="73"/>
      <c r="V394" s="73"/>
      <c r="W394" s="73"/>
    </row>
    <row r="395" spans="4:23" x14ac:dyDescent="0.35">
      <c r="D395" s="84"/>
      <c r="E395" s="84"/>
      <c r="F395" s="84"/>
      <c r="G395" s="84"/>
      <c r="H395" s="84"/>
      <c r="I395" s="84"/>
      <c r="J395" s="84"/>
      <c r="K395" s="84"/>
      <c r="L395" s="84"/>
      <c r="M395" s="85"/>
      <c r="N395" s="73"/>
      <c r="O395" s="73"/>
      <c r="P395" s="73"/>
      <c r="Q395" s="73"/>
      <c r="R395" s="73"/>
      <c r="S395" s="73"/>
      <c r="T395" s="73"/>
      <c r="U395" s="73"/>
      <c r="V395" s="73"/>
      <c r="W395" s="73"/>
    </row>
    <row r="396" spans="4:23" x14ac:dyDescent="0.35">
      <c r="D396" s="84"/>
      <c r="E396" s="84"/>
      <c r="F396" s="84"/>
      <c r="G396" s="84"/>
      <c r="H396" s="84"/>
      <c r="I396" s="84"/>
      <c r="J396" s="84"/>
      <c r="K396" s="84"/>
      <c r="L396" s="84"/>
      <c r="M396" s="85"/>
      <c r="N396" s="73"/>
      <c r="O396" s="73"/>
      <c r="P396" s="73"/>
      <c r="Q396" s="73"/>
      <c r="R396" s="73"/>
      <c r="S396" s="73"/>
      <c r="T396" s="73"/>
      <c r="U396" s="73"/>
      <c r="V396" s="73"/>
      <c r="W396" s="73"/>
    </row>
    <row r="397" spans="4:23" x14ac:dyDescent="0.35">
      <c r="D397" s="84"/>
      <c r="E397" s="84"/>
      <c r="F397" s="84"/>
      <c r="G397" s="84"/>
      <c r="H397" s="84"/>
      <c r="I397" s="84"/>
      <c r="J397" s="84"/>
      <c r="K397" s="84"/>
      <c r="L397" s="84"/>
      <c r="M397" s="85"/>
      <c r="N397" s="73"/>
      <c r="O397" s="73"/>
      <c r="P397" s="73"/>
      <c r="Q397" s="73"/>
      <c r="R397" s="73"/>
      <c r="S397" s="73"/>
      <c r="T397" s="73"/>
      <c r="U397" s="73"/>
      <c r="V397" s="73"/>
      <c r="W397" s="73"/>
    </row>
    <row r="398" spans="4:23" x14ac:dyDescent="0.35">
      <c r="D398" s="84"/>
      <c r="E398" s="84"/>
      <c r="F398" s="84"/>
      <c r="G398" s="84"/>
      <c r="H398" s="84"/>
      <c r="I398" s="84"/>
      <c r="J398" s="84"/>
      <c r="K398" s="84"/>
      <c r="L398" s="84"/>
      <c r="M398" s="85"/>
      <c r="N398" s="73"/>
      <c r="O398" s="73"/>
      <c r="P398" s="73"/>
      <c r="Q398" s="73"/>
      <c r="R398" s="73"/>
      <c r="S398" s="73"/>
      <c r="T398" s="73"/>
      <c r="U398" s="73"/>
      <c r="V398" s="73"/>
      <c r="W398" s="73"/>
    </row>
    <row r="399" spans="4:23" x14ac:dyDescent="0.35">
      <c r="D399" s="84"/>
      <c r="E399" s="84"/>
      <c r="F399" s="84"/>
      <c r="G399" s="84"/>
      <c r="H399" s="84"/>
      <c r="I399" s="84"/>
      <c r="J399" s="84"/>
      <c r="K399" s="84"/>
      <c r="L399" s="84"/>
      <c r="M399" s="85"/>
      <c r="N399" s="73"/>
      <c r="O399" s="73"/>
      <c r="P399" s="73"/>
      <c r="Q399" s="73"/>
      <c r="R399" s="73"/>
      <c r="S399" s="73"/>
      <c r="T399" s="73"/>
      <c r="U399" s="73"/>
      <c r="V399" s="73"/>
      <c r="W399" s="73"/>
    </row>
    <row r="400" spans="4:23" x14ac:dyDescent="0.35">
      <c r="D400" s="84"/>
      <c r="E400" s="84"/>
      <c r="F400" s="84"/>
      <c r="G400" s="84"/>
      <c r="H400" s="84"/>
      <c r="I400" s="84"/>
      <c r="J400" s="84"/>
      <c r="K400" s="84"/>
      <c r="L400" s="84"/>
      <c r="M400" s="85"/>
      <c r="N400" s="73"/>
      <c r="O400" s="73"/>
      <c r="P400" s="73"/>
      <c r="Q400" s="73"/>
      <c r="R400" s="73"/>
      <c r="S400" s="73"/>
      <c r="T400" s="73"/>
      <c r="U400" s="73"/>
      <c r="V400" s="73"/>
      <c r="W400" s="73"/>
    </row>
    <row r="401" spans="4:23" x14ac:dyDescent="0.35">
      <c r="D401" s="84"/>
      <c r="E401" s="84"/>
      <c r="F401" s="84"/>
      <c r="G401" s="84"/>
      <c r="H401" s="84"/>
      <c r="I401" s="84"/>
      <c r="J401" s="84"/>
      <c r="K401" s="84"/>
      <c r="L401" s="84"/>
      <c r="M401" s="85"/>
      <c r="N401" s="73"/>
      <c r="O401" s="73"/>
      <c r="P401" s="73"/>
      <c r="Q401" s="73"/>
      <c r="R401" s="73"/>
      <c r="S401" s="73"/>
      <c r="T401" s="73"/>
      <c r="U401" s="73"/>
      <c r="V401" s="73"/>
      <c r="W401" s="73"/>
    </row>
    <row r="402" spans="4:23" x14ac:dyDescent="0.35">
      <c r="D402" s="84"/>
      <c r="E402" s="84"/>
      <c r="F402" s="84"/>
      <c r="G402" s="84"/>
      <c r="H402" s="84"/>
      <c r="I402" s="84"/>
      <c r="J402" s="84"/>
      <c r="K402" s="84"/>
      <c r="L402" s="84"/>
      <c r="M402" s="85"/>
      <c r="N402" s="73"/>
      <c r="O402" s="73"/>
      <c r="P402" s="73"/>
      <c r="Q402" s="73"/>
      <c r="R402" s="73"/>
      <c r="S402" s="73"/>
      <c r="T402" s="73"/>
      <c r="U402" s="73"/>
      <c r="V402" s="73"/>
      <c r="W402" s="73"/>
    </row>
    <row r="403" spans="4:23" x14ac:dyDescent="0.35">
      <c r="D403" s="84"/>
      <c r="E403" s="84"/>
      <c r="F403" s="84"/>
      <c r="G403" s="84"/>
      <c r="H403" s="84"/>
      <c r="I403" s="84"/>
      <c r="J403" s="84"/>
      <c r="K403" s="84"/>
      <c r="L403" s="84"/>
      <c r="M403" s="85"/>
      <c r="N403" s="73"/>
      <c r="O403" s="73"/>
      <c r="P403" s="73"/>
      <c r="Q403" s="73"/>
      <c r="R403" s="73"/>
      <c r="S403" s="73"/>
      <c r="T403" s="73"/>
      <c r="U403" s="73"/>
      <c r="V403" s="73"/>
      <c r="W403" s="73"/>
    </row>
    <row r="404" spans="4:23" x14ac:dyDescent="0.35">
      <c r="F404" s="201"/>
      <c r="G404" s="201"/>
      <c r="H404" s="201"/>
      <c r="I404" s="201"/>
      <c r="J404" s="201"/>
      <c r="K404" s="201"/>
      <c r="L404" s="201"/>
      <c r="M404" s="202"/>
      <c r="N404" s="73"/>
      <c r="O404" s="73"/>
      <c r="P404" s="73"/>
      <c r="Q404" s="73"/>
      <c r="R404" s="73"/>
      <c r="S404" s="73"/>
      <c r="T404" s="73"/>
      <c r="U404" s="73"/>
      <c r="V404" s="73"/>
      <c r="W404" s="73"/>
    </row>
    <row r="405" spans="4:23" x14ac:dyDescent="0.35">
      <c r="F405" s="201"/>
      <c r="G405" s="201"/>
      <c r="H405" s="201"/>
      <c r="I405" s="201"/>
      <c r="J405" s="201"/>
      <c r="K405" s="201"/>
      <c r="L405" s="201"/>
      <c r="M405" s="202"/>
      <c r="N405" s="73"/>
      <c r="O405" s="73"/>
      <c r="P405" s="73"/>
      <c r="Q405" s="73"/>
      <c r="R405" s="73"/>
      <c r="S405" s="73"/>
      <c r="T405" s="73"/>
      <c r="U405" s="73"/>
      <c r="V405" s="73"/>
      <c r="W405" s="73"/>
    </row>
    <row r="406" spans="4:23" x14ac:dyDescent="0.35">
      <c r="F406" s="201"/>
      <c r="G406" s="201"/>
      <c r="H406" s="201"/>
      <c r="I406" s="201"/>
      <c r="J406" s="201"/>
      <c r="K406" s="201"/>
      <c r="L406" s="201"/>
      <c r="M406" s="202"/>
      <c r="N406" s="73"/>
      <c r="O406" s="73"/>
      <c r="P406" s="73"/>
      <c r="Q406" s="73"/>
      <c r="R406" s="73"/>
      <c r="S406" s="73"/>
      <c r="T406" s="73"/>
      <c r="U406" s="73"/>
      <c r="V406" s="73"/>
      <c r="W406" s="73"/>
    </row>
    <row r="407" spans="4:23" x14ac:dyDescent="0.35">
      <c r="F407" s="201"/>
      <c r="G407" s="201"/>
      <c r="H407" s="201"/>
      <c r="I407" s="201"/>
      <c r="J407" s="201"/>
      <c r="K407" s="201"/>
      <c r="L407" s="201"/>
      <c r="M407" s="202"/>
      <c r="N407" s="73"/>
      <c r="O407" s="73"/>
      <c r="P407" s="73"/>
      <c r="Q407" s="73"/>
      <c r="R407" s="73"/>
      <c r="S407" s="73"/>
      <c r="T407" s="73"/>
      <c r="U407" s="73"/>
      <c r="V407" s="73"/>
      <c r="W407" s="73"/>
    </row>
    <row r="408" spans="4:23" x14ac:dyDescent="0.35">
      <c r="F408" s="201"/>
      <c r="G408" s="201"/>
      <c r="H408" s="201"/>
      <c r="I408" s="201"/>
      <c r="J408" s="201"/>
      <c r="K408" s="201"/>
      <c r="L408" s="201"/>
      <c r="M408" s="202"/>
      <c r="N408" s="73"/>
      <c r="O408" s="73"/>
      <c r="P408" s="73"/>
      <c r="Q408" s="73"/>
      <c r="R408" s="73"/>
      <c r="S408" s="73"/>
      <c r="T408" s="73"/>
      <c r="U408" s="73"/>
      <c r="V408" s="73"/>
      <c r="W408" s="73"/>
    </row>
    <row r="409" spans="4:23" x14ac:dyDescent="0.35">
      <c r="F409" s="201"/>
      <c r="G409" s="201"/>
      <c r="H409" s="201"/>
      <c r="I409" s="201"/>
      <c r="J409" s="201"/>
      <c r="K409" s="201"/>
      <c r="L409" s="201"/>
      <c r="M409" s="202"/>
      <c r="N409" s="73"/>
    </row>
    <row r="410" spans="4:23" x14ac:dyDescent="0.35">
      <c r="F410" s="201"/>
      <c r="G410" s="201"/>
      <c r="H410" s="201"/>
      <c r="I410" s="201"/>
      <c r="J410" s="201"/>
      <c r="K410" s="201"/>
      <c r="L410" s="201"/>
      <c r="M410" s="202"/>
      <c r="N410" s="73"/>
    </row>
    <row r="411" spans="4:23" x14ac:dyDescent="0.35">
      <c r="F411" s="201"/>
      <c r="G411" s="201"/>
      <c r="H411" s="201"/>
      <c r="I411" s="201"/>
      <c r="J411" s="201"/>
      <c r="K411" s="201"/>
      <c r="L411" s="201"/>
      <c r="M411" s="202"/>
    </row>
    <row r="413" spans="4:23" ht="17.25" customHeight="1" x14ac:dyDescent="0.35"/>
  </sheetData>
  <sheetProtection password="CDC4" sheet="1" objects="1" scenarios="1" selectLockedCells="1" selectUnlockedCells="1"/>
  <mergeCells count="151">
    <mergeCell ref="AA291:AB291"/>
    <mergeCell ref="AC291:AD291"/>
    <mergeCell ref="E21:I22"/>
    <mergeCell ref="B236:B243"/>
    <mergeCell ref="D47:I47"/>
    <mergeCell ref="B37:B45"/>
    <mergeCell ref="B176:B183"/>
    <mergeCell ref="B188:B195"/>
    <mergeCell ref="B200:B207"/>
    <mergeCell ref="B212:B219"/>
    <mergeCell ref="B224:B231"/>
    <mergeCell ref="B116:B123"/>
    <mergeCell ref="B140:B147"/>
    <mergeCell ref="B152:B159"/>
    <mergeCell ref="B164:B171"/>
    <mergeCell ref="B55:B62"/>
    <mergeCell ref="B68:B75"/>
    <mergeCell ref="B80:B87"/>
    <mergeCell ref="B92:B99"/>
    <mergeCell ref="B104:B111"/>
    <mergeCell ref="F37:F38"/>
    <mergeCell ref="B128:B135"/>
    <mergeCell ref="AD24:AE24"/>
    <mergeCell ref="L37:L38"/>
    <mergeCell ref="BX24:BX25"/>
    <mergeCell ref="AZ24:AZ25"/>
    <mergeCell ref="BE24:BE25"/>
    <mergeCell ref="BF24:BF25"/>
    <mergeCell ref="AH24:AH25"/>
    <mergeCell ref="AI24:AI25"/>
    <mergeCell ref="AS24:AS25"/>
    <mergeCell ref="AT24:AT25"/>
    <mergeCell ref="AU24:AV24"/>
    <mergeCell ref="AW24:AX24"/>
    <mergeCell ref="AY24:AY25"/>
    <mergeCell ref="AK24:AK31"/>
    <mergeCell ref="AL24:AL31"/>
    <mergeCell ref="AM24:AM31"/>
    <mergeCell ref="BQ24:BQ25"/>
    <mergeCell ref="BR24:BR25"/>
    <mergeCell ref="BS24:BT24"/>
    <mergeCell ref="BU24:BV24"/>
    <mergeCell ref="BW24:BW25"/>
    <mergeCell ref="BG24:BH24"/>
    <mergeCell ref="BI24:BJ24"/>
    <mergeCell ref="BK24:BK25"/>
    <mergeCell ref="BL24:BL25"/>
    <mergeCell ref="AF24:AG24"/>
    <mergeCell ref="E24:E25"/>
    <mergeCell ref="F24:F25"/>
    <mergeCell ref="G24:H24"/>
    <mergeCell ref="I24:J24"/>
    <mergeCell ref="K24:K25"/>
    <mergeCell ref="P24:P25"/>
    <mergeCell ref="Q24:Q25"/>
    <mergeCell ref="R24:S24"/>
    <mergeCell ref="D36:L36"/>
    <mergeCell ref="E37:E38"/>
    <mergeCell ref="G37:H37"/>
    <mergeCell ref="I37:J37"/>
    <mergeCell ref="K37:K38"/>
    <mergeCell ref="L24:L25"/>
    <mergeCell ref="AE266:AF266"/>
    <mergeCell ref="AU262:AX262"/>
    <mergeCell ref="AU263:AX263"/>
    <mergeCell ref="AU264:AV264"/>
    <mergeCell ref="AW264:AX264"/>
    <mergeCell ref="AW266:AX266"/>
    <mergeCell ref="AS37:AS38"/>
    <mergeCell ref="AT37:AT38"/>
    <mergeCell ref="AU37:AV37"/>
    <mergeCell ref="AW37:AX37"/>
    <mergeCell ref="AW265:AX265"/>
    <mergeCell ref="T24:U24"/>
    <mergeCell ref="V24:V25"/>
    <mergeCell ref="X24:X31"/>
    <mergeCell ref="W24:W25"/>
    <mergeCell ref="AB24:AB25"/>
    <mergeCell ref="AC24:AC25"/>
    <mergeCell ref="AK164:AK170"/>
    <mergeCell ref="AE267:AF267"/>
    <mergeCell ref="O36:W36"/>
    <mergeCell ref="P37:P38"/>
    <mergeCell ref="Q37:Q38"/>
    <mergeCell ref="R37:S37"/>
    <mergeCell ref="T37:U37"/>
    <mergeCell ref="V37:V38"/>
    <mergeCell ref="W37:W38"/>
    <mergeCell ref="AW267:AX267"/>
    <mergeCell ref="AA36:AI36"/>
    <mergeCell ref="AB37:AB38"/>
    <mergeCell ref="AC37:AC38"/>
    <mergeCell ref="AD37:AE37"/>
    <mergeCell ref="AF37:AG37"/>
    <mergeCell ref="AH37:AH38"/>
    <mergeCell ref="AI37:AI38"/>
    <mergeCell ref="AC262:AF262"/>
    <mergeCell ref="AC263:AF263"/>
    <mergeCell ref="AC264:AD264"/>
    <mergeCell ref="AE264:AF264"/>
    <mergeCell ref="AC265:AD265"/>
    <mergeCell ref="AE265:AF265"/>
    <mergeCell ref="AU265:AV265"/>
    <mergeCell ref="AR36:AZ36"/>
    <mergeCell ref="BP36:BX36"/>
    <mergeCell ref="BQ37:BQ38"/>
    <mergeCell ref="BR37:BR38"/>
    <mergeCell ref="BS37:BT37"/>
    <mergeCell ref="BU37:BV37"/>
    <mergeCell ref="BW37:BW38"/>
    <mergeCell ref="BX37:BX38"/>
    <mergeCell ref="AY37:AY38"/>
    <mergeCell ref="AZ37:AZ38"/>
    <mergeCell ref="BD36:BL36"/>
    <mergeCell ref="BE37:BE38"/>
    <mergeCell ref="BF37:BF38"/>
    <mergeCell ref="BG37:BH37"/>
    <mergeCell ref="BI37:BJ37"/>
    <mergeCell ref="BK37:BK38"/>
    <mergeCell ref="BL37:BL38"/>
    <mergeCell ref="AK176:AK182"/>
    <mergeCell ref="AK188:AK194"/>
    <mergeCell ref="AK200:AK206"/>
    <mergeCell ref="AK212:AK218"/>
    <mergeCell ref="AK224:AK230"/>
    <mergeCell ref="AK236:AK242"/>
    <mergeCell ref="AK55:AK61"/>
    <mergeCell ref="AK68:AK74"/>
    <mergeCell ref="AK80:AK86"/>
    <mergeCell ref="AK92:AK98"/>
    <mergeCell ref="AK104:AK110"/>
    <mergeCell ref="AK116:AK122"/>
    <mergeCell ref="AK128:AK134"/>
    <mergeCell ref="AK140:AK146"/>
    <mergeCell ref="AK152:AK158"/>
    <mergeCell ref="BA164:BA170"/>
    <mergeCell ref="BA176:BA182"/>
    <mergeCell ref="BA188:BA194"/>
    <mergeCell ref="BA200:BA206"/>
    <mergeCell ref="BA212:BA218"/>
    <mergeCell ref="BA224:BA230"/>
    <mergeCell ref="BA236:BA242"/>
    <mergeCell ref="BA55:BA61"/>
    <mergeCell ref="BA68:BA74"/>
    <mergeCell ref="BA80:BA86"/>
    <mergeCell ref="BA92:BA98"/>
    <mergeCell ref="BA104:BA110"/>
    <mergeCell ref="BA116:BA122"/>
    <mergeCell ref="BA128:BA134"/>
    <mergeCell ref="BA140:BA146"/>
    <mergeCell ref="BA152:BA158"/>
  </mergeCells>
  <conditionalFormatting sqref="B24:C33 M24:N25 N26:N33 AP24:AQ33 D255:F256 K248:L254 B185:C187 D264:F265 H255:L256 F349:L350 D273:F274 K257:L348 F379:M384 F351:F359 H351:L359 F395:M410 G295:G296 G316:G325 F360:L384 F385:F394 H385:M394 AB257:AD257 AF257:AG257 AD284 AA283:AC284 AD286:AD287 AC280:AC282 AC278 AD275:AD281 AE281:AE1048576 AE276:AE277 AF281:AF282 AF275 AF284:AF287 AF288:AG1048576 AB277 AC248:AE253 AC289:AD290 Z55:AJ55 AY260:BD269 Z248:Z253 AH248:AP253 Z257:Z267 AB272:AP272 Z260:AP267 Z258:AD259 AF258:AP259 AC268:AP268 AH270:AP271 Z268:AA269 AG269:AP269 Z280:Z284 Z279:AC279 Z272 AD273:AP274 Z278 Z274:AC274 Z276:AB276 AI257:AP260 AQ256:AQ282 Z254:AP256 Z285:AB287 BB35:BB47 BM35:BN47 BN33:BO33 BN68:CB75 F299:F303 D292:E296 F314:F315 D305:E306 F323:F348 D314:E314 F289:F290 D282:E283 F400:L1048576 D391:E1048576 BF261:BX269 AY270:BX282 AY256:BX260 B49:Y55 AQ283:BX284 AH275:AP1048576 Z248:AP248 Z75:AF75 AH75 Z188:AH189 Z207:AH207 Z212:AH212 Z224:AH224 Z236:AH236 BC24:BC33 BC1:BD1 BO24:BO32 BN1:BN32 BN80:CB87 BN92:CB99 B184:N184 B174:N174 Q174:W174 B63:N66 X63:Y66 B172:W173 B67:Y67 B76:N79 B88:N91 B100:N103 B112:N115 B124:N127 B136:N139 B148:N151 B160:N163 B175:W175 BY257:BY1048576 O339:Y1048576 AQ248:BY256 O184:W185 X93:Y338 B196:C199 C188:C195 B208:C211 C200:C207 B220:C223 C212:C219 B232:C235 C224:C231 M185:N1048576 B244:B1048576 C236:C1048576 AA200:AH206 AA190:AH195 Z219:AH219 AA213:AH218 Z231:AH231 AA225:AH230 Z243:AH243 AA237:AH242 Z24:Z33 B35:AP37 AQ290:BX1048576 AQ285:AR289 AW285:BX289 AS286:AT286 AD17:AR22 B47:D47 J47:AP47 B46:AP46 Z68:AH74 Z92:AH99 Z104:AH111 Z116:AH123 Z128:AH135 Z140:AH147 Z152:AH159 Z164:AH171 Z176:AH183 Z190:Z194 B22:D22 X89:CB91 X77:CB79 Z64:CB67 Z185:BY187 AA197:BY199 Z209:BY211 Z221:BY223 Z233:BY235 Z245:BY247 B23:BM23 BC2:BC22 AD3:AQ16 B21:E21 B2:AB8 B9:C20 J9:AB22 AS10:BB22 C56:AH62 C68:Y75 C93:W99 C147:W147 D185:L188 D195:L247 D189:D194 L189:L194 C141:D146 L141:W146 C38:AP45 BN55:CB62 BN188:BY195 BN200:BY207 BN212:BY219 BN224:BY231 BN236:BY243 BZ24:XFD33 BY35:CB47 CC35:XFD103 BO2:XFD23 BZ184:XFD1048576 A34:XFD34 Z113:XFD115 Z101:CB103 Z125:XFD127 Z137:XFD139 Z149:XFD151 Z161:XFD163 Z173:XFD175 BN104:XFD111 BN116:XFD123 BN128:XFD135 BN140:XFD147 BN152:XFD159 BN164:XFD171 BN176:XFD183 Z63:BP63 BY63:CB63 X76:BP76 BY76:CB76 X88:BP88 BY88:CB88 Z100:BP100 BY100:CB100 Z112:BP112 BY112:XFD112 Z124:BP124 BY124:XFD124 Z136:BP136 BY136:XFD136 Z148:BP148 BY148:XFD148 Z160:BP160 BY160:XFD160 Z172:BP172 BY172:XFD172 Z184:BP184 BY184 AA196:BP196 BY196 Z208:BP208 BY208 Z220:BP220 BY220 Z232:BP232 BY232 Z244:BP244 BY244 Z50:CB54 AM55:AZ55 B48:AO48 Z49:AO49 AP48:CB49 AT3:BB9 AM2:BB2 C80:AH87 C92:Y92 C104:W111 C116:W123 C128:W135 C152:W159 C140:W140 C164:W171 C176:W183 O188:W338 AP62:AZ62 BD2:BG2 BG10:BG11 BD12:BG22 BF6:BG9 BD3:BF3 BE4:BE11 BD2:BD11 BH2:BM22 Z292:Z296 Z297:AD297 Z304:AD1048576 Z298:Z303 Z290:AB290 Z288:Z289 BC55:BK62 AP56:AV61 AY56:AZ61 BC68:BK75 BC80:BK87 BC92:BK99 BC104:BK111 BC116:BK123 BC128:BK135 BC140:BK147 BC152:BK159 BC164:BK171 BC176:BK183 BC188:BK195 BC200:BK207 BC212:BK219 BC224:BK231 BC236:BK243 AP80:AZ87 AP92:AZ99 AP104:AZ111 AP116:AZ123 AP128:AZ135 AP140:AZ147 AP152:AZ159 AP164:AZ171 AP176:AZ183 AP188:AZ195 AP200:AZ207 AP212:AZ219 AP224:AZ231 AP236:AZ243 AP68:AZ75 Z291:AA291 AC291">
    <cfRule type="cellIs" dxfId="257" priority="433" operator="lessThan">
      <formula>0</formula>
    </cfRule>
  </conditionalFormatting>
  <conditionalFormatting sqref="BQ57:BQ61">
    <cfRule type="cellIs" dxfId="256" priority="432" operator="lessThan">
      <formula>0</formula>
    </cfRule>
  </conditionalFormatting>
  <conditionalFormatting sqref="BR56:BW61">
    <cfRule type="cellIs" dxfId="255" priority="431" operator="lessThan">
      <formula>0</formula>
    </cfRule>
  </conditionalFormatting>
  <conditionalFormatting sqref="BP55:BX62">
    <cfRule type="cellIs" dxfId="254" priority="430" operator="lessThan">
      <formula>0</formula>
    </cfRule>
  </conditionalFormatting>
  <conditionalFormatting sqref="Y24:Y25">
    <cfRule type="cellIs" dxfId="253" priority="414" operator="lessThan">
      <formula>0</formula>
    </cfRule>
  </conditionalFormatting>
  <conditionalFormatting sqref="AJ24:AJ25 AN24:AO25">
    <cfRule type="cellIs" dxfId="252" priority="413" operator="lessThan">
      <formula>0</formula>
    </cfRule>
  </conditionalFormatting>
  <conditionalFormatting sqref="BB24:BB25">
    <cfRule type="cellIs" dxfId="251" priority="412" operator="lessThan">
      <formula>0</formula>
    </cfRule>
  </conditionalFormatting>
  <conditionalFormatting sqref="BM24:BM25">
    <cfRule type="cellIs" dxfId="250" priority="411" operator="lessThan">
      <formula>0</formula>
    </cfRule>
  </conditionalFormatting>
  <conditionalFormatting sqref="BY24:BY25">
    <cfRule type="cellIs" dxfId="249" priority="410" operator="lessThan">
      <formula>0</formula>
    </cfRule>
  </conditionalFormatting>
  <conditionalFormatting sqref="AH257">
    <cfRule type="cellIs" dxfId="248" priority="389" operator="lessThan">
      <formula>0</formula>
    </cfRule>
  </conditionalFormatting>
  <conditionalFormatting sqref="AA257">
    <cfRule type="cellIs" dxfId="247" priority="371" operator="lessThan">
      <formula>0</formula>
    </cfRule>
  </conditionalFormatting>
  <conditionalFormatting sqref="G265:J266 H257:J264 G290:J294 H267:J289 G333:J348 H295:J332">
    <cfRule type="cellIs" dxfId="246" priority="355" operator="lessThan">
      <formula>0</formula>
    </cfRule>
  </conditionalFormatting>
  <conditionalFormatting sqref="H254:J254 I248:J253">
    <cfRule type="cellIs" dxfId="245" priority="354" operator="lessThan">
      <formula>0</formula>
    </cfRule>
  </conditionalFormatting>
  <conditionalFormatting sqref="F249:F254">
    <cfRule type="cellIs" dxfId="244" priority="353" operator="lessThan">
      <formula>0</formula>
    </cfRule>
  </conditionalFormatting>
  <conditionalFormatting sqref="D254:E254">
    <cfRule type="cellIs" dxfId="243" priority="352" operator="lessThan">
      <formula>0</formula>
    </cfRule>
  </conditionalFormatting>
  <conditionalFormatting sqref="D374:E374">
    <cfRule type="cellIs" dxfId="242" priority="323" operator="lessThan">
      <formula>0</formula>
    </cfRule>
  </conditionalFormatting>
  <conditionalFormatting sqref="G267:G276">
    <cfRule type="cellIs" dxfId="241" priority="319" operator="lessThan">
      <formula>0</formula>
    </cfRule>
  </conditionalFormatting>
  <conditionalFormatting sqref="F258:F263">
    <cfRule type="cellIs" dxfId="240" priority="348" operator="lessThan">
      <formula>0</formula>
    </cfRule>
  </conditionalFormatting>
  <conditionalFormatting sqref="D263:E263">
    <cfRule type="cellIs" dxfId="239" priority="347" operator="lessThan">
      <formula>0</formula>
    </cfRule>
  </conditionalFormatting>
  <conditionalFormatting sqref="F267:F272">
    <cfRule type="cellIs" dxfId="238" priority="346" operator="lessThan">
      <formula>0</formula>
    </cfRule>
  </conditionalFormatting>
  <conditionalFormatting sqref="D272:E272">
    <cfRule type="cellIs" dxfId="237" priority="345" operator="lessThan">
      <formula>0</formula>
    </cfRule>
  </conditionalFormatting>
  <conditionalFormatting sqref="F276:F288">
    <cfRule type="cellIs" dxfId="236" priority="344" operator="lessThan">
      <formula>0</formula>
    </cfRule>
  </conditionalFormatting>
  <conditionalFormatting sqref="D281:E281">
    <cfRule type="cellIs" dxfId="235" priority="343" operator="lessThan">
      <formula>0</formula>
    </cfRule>
  </conditionalFormatting>
  <conditionalFormatting sqref="F292:F298">
    <cfRule type="cellIs" dxfId="234" priority="342" operator="lessThan">
      <formula>0</formula>
    </cfRule>
  </conditionalFormatting>
  <conditionalFormatting sqref="D290:E291">
    <cfRule type="cellIs" dxfId="233" priority="341" operator="lessThan">
      <formula>0</formula>
    </cfRule>
  </conditionalFormatting>
  <conditionalFormatting sqref="F306:F313">
    <cfRule type="cellIs" dxfId="232" priority="340" operator="lessThan">
      <formula>0</formula>
    </cfRule>
  </conditionalFormatting>
  <conditionalFormatting sqref="D304:E304">
    <cfRule type="cellIs" dxfId="231" priority="339" operator="lessThan">
      <formula>0</formula>
    </cfRule>
  </conditionalFormatting>
  <conditionalFormatting sqref="F317:F322">
    <cfRule type="cellIs" dxfId="230" priority="338" operator="lessThan">
      <formula>0</formula>
    </cfRule>
  </conditionalFormatting>
  <conditionalFormatting sqref="D313:E313">
    <cfRule type="cellIs" dxfId="229" priority="337" operator="lessThan">
      <formula>0</formula>
    </cfRule>
  </conditionalFormatting>
  <conditionalFormatting sqref="G254:G264">
    <cfRule type="cellIs" dxfId="228" priority="336" operator="lessThan">
      <formula>0</formula>
    </cfRule>
  </conditionalFormatting>
  <conditionalFormatting sqref="G277:G289">
    <cfRule type="cellIs" dxfId="227" priority="335" operator="lessThan">
      <formula>0</formula>
    </cfRule>
  </conditionalFormatting>
  <conditionalFormatting sqref="G313:G315">
    <cfRule type="cellIs" dxfId="226" priority="334" operator="lessThan">
      <formula>0</formula>
    </cfRule>
  </conditionalFormatting>
  <conditionalFormatting sqref="D322:E323 D331:E331">
    <cfRule type="cellIs" dxfId="225" priority="333" operator="lessThan">
      <formula>0</formula>
    </cfRule>
  </conditionalFormatting>
  <conditionalFormatting sqref="D321:E321">
    <cfRule type="cellIs" dxfId="224" priority="332" operator="lessThan">
      <formula>0</formula>
    </cfRule>
  </conditionalFormatting>
  <conditionalFormatting sqref="D330:E330">
    <cfRule type="cellIs" dxfId="223" priority="331" operator="lessThan">
      <formula>0</formula>
    </cfRule>
  </conditionalFormatting>
  <conditionalFormatting sqref="D348:E350 D340:E340 D358:E359 D367:E367">
    <cfRule type="cellIs" dxfId="222" priority="330" operator="lessThan">
      <formula>0</formula>
    </cfRule>
  </conditionalFormatting>
  <conditionalFormatting sqref="D339:E339">
    <cfRule type="cellIs" dxfId="221" priority="329" operator="lessThan">
      <formula>0</formula>
    </cfRule>
  </conditionalFormatting>
  <conditionalFormatting sqref="D338:E338">
    <cfRule type="cellIs" dxfId="220" priority="328" operator="lessThan">
      <formula>0</formula>
    </cfRule>
  </conditionalFormatting>
  <conditionalFormatting sqref="D347:E347">
    <cfRule type="cellIs" dxfId="219" priority="327" operator="lessThan">
      <formula>0</formula>
    </cfRule>
  </conditionalFormatting>
  <conditionalFormatting sqref="D357:E357">
    <cfRule type="cellIs" dxfId="218" priority="326" operator="lessThan">
      <formula>0</formula>
    </cfRule>
  </conditionalFormatting>
  <conditionalFormatting sqref="D366:E366">
    <cfRule type="cellIs" dxfId="217" priority="325" operator="lessThan">
      <formula>0</formula>
    </cfRule>
  </conditionalFormatting>
  <conditionalFormatting sqref="D375:E376 D384:E384">
    <cfRule type="cellIs" dxfId="216" priority="324" operator="lessThan">
      <formula>0</formula>
    </cfRule>
  </conditionalFormatting>
  <conditionalFormatting sqref="D383:E383">
    <cfRule type="cellIs" dxfId="215" priority="322" operator="lessThan">
      <formula>0</formula>
    </cfRule>
  </conditionalFormatting>
  <conditionalFormatting sqref="G326:G332">
    <cfRule type="cellIs" dxfId="214" priority="318" operator="lessThan">
      <formula>0</formula>
    </cfRule>
  </conditionalFormatting>
  <conditionalFormatting sqref="G351:G359">
    <cfRule type="cellIs" dxfId="213" priority="317" operator="lessThan">
      <formula>0</formula>
    </cfRule>
  </conditionalFormatting>
  <conditionalFormatting sqref="G385">
    <cfRule type="cellIs" dxfId="212" priority="316" operator="lessThan">
      <formula>0</formula>
    </cfRule>
  </conditionalFormatting>
  <conditionalFormatting sqref="G386:G394">
    <cfRule type="cellIs" dxfId="211" priority="314" operator="lessThan">
      <formula>0</formula>
    </cfRule>
  </conditionalFormatting>
  <conditionalFormatting sqref="AI68:AJ68 AM68:AO68">
    <cfRule type="cellIs" dxfId="210" priority="310" operator="lessThan">
      <formula>0</formula>
    </cfRule>
  </conditionalFormatting>
  <conditionalFormatting sqref="AI80:AJ80 AM80:AO80">
    <cfRule type="cellIs" dxfId="209" priority="309" operator="lessThan">
      <formula>0</formula>
    </cfRule>
  </conditionalFormatting>
  <conditionalFormatting sqref="AI92:AJ92 AM92:AO92">
    <cfRule type="cellIs" dxfId="208" priority="308" operator="lessThan">
      <formula>0</formula>
    </cfRule>
  </conditionalFormatting>
  <conditionalFormatting sqref="AI104:AJ104 AM104:AO104">
    <cfRule type="cellIs" dxfId="207" priority="307" operator="lessThan">
      <formula>0</formula>
    </cfRule>
  </conditionalFormatting>
  <conditionalFormatting sqref="AI116:AJ116 AM116:AO116">
    <cfRule type="cellIs" dxfId="206" priority="306" operator="lessThan">
      <formula>0</formula>
    </cfRule>
  </conditionalFormatting>
  <conditionalFormatting sqref="AI128:AJ128 AM128:AO128">
    <cfRule type="cellIs" dxfId="205" priority="305" operator="lessThan">
      <formula>0</formula>
    </cfRule>
  </conditionalFormatting>
  <conditionalFormatting sqref="AI140:AJ140 AM140:AO140">
    <cfRule type="cellIs" dxfId="204" priority="304" operator="lessThan">
      <formula>0</formula>
    </cfRule>
  </conditionalFormatting>
  <conditionalFormatting sqref="AI152:AJ152 AM152:AO152">
    <cfRule type="cellIs" dxfId="203" priority="303" operator="lessThan">
      <formula>0</formula>
    </cfRule>
  </conditionalFormatting>
  <conditionalFormatting sqref="AI164:AJ164 AM164:AO164">
    <cfRule type="cellIs" dxfId="202" priority="302" operator="lessThan">
      <formula>0</formula>
    </cfRule>
  </conditionalFormatting>
  <conditionalFormatting sqref="AI176:AJ176 AM176:AO176">
    <cfRule type="cellIs" dxfId="201" priority="301" operator="lessThan">
      <formula>0</formula>
    </cfRule>
  </conditionalFormatting>
  <conditionalFormatting sqref="AI188:AJ188 AM188:AO188">
    <cfRule type="cellIs" dxfId="200" priority="300" operator="lessThan">
      <formula>0</formula>
    </cfRule>
  </conditionalFormatting>
  <conditionalFormatting sqref="AI200:AJ200 AM200:AO200">
    <cfRule type="cellIs" dxfId="199" priority="299" operator="lessThan">
      <formula>0</formula>
    </cfRule>
  </conditionalFormatting>
  <conditionalFormatting sqref="AI212:AJ212 AM212:AO212">
    <cfRule type="cellIs" dxfId="198" priority="298" operator="lessThan">
      <formula>0</formula>
    </cfRule>
  </conditionalFormatting>
  <conditionalFormatting sqref="AI224:AJ224 AM224:AO224">
    <cfRule type="cellIs" dxfId="197" priority="297" operator="lessThan">
      <formula>0</formula>
    </cfRule>
  </conditionalFormatting>
  <conditionalFormatting sqref="AI236:AJ236 AM236:AO236">
    <cfRule type="cellIs" dxfId="196" priority="296" operator="lessThan">
      <formula>0</formula>
    </cfRule>
  </conditionalFormatting>
  <conditionalFormatting sqref="BL68:BM68">
    <cfRule type="cellIs" dxfId="195" priority="290" operator="lessThan">
      <formula>0</formula>
    </cfRule>
  </conditionalFormatting>
  <conditionalFormatting sqref="BL55:BM55">
    <cfRule type="cellIs" dxfId="194" priority="289" operator="lessThan">
      <formula>0</formula>
    </cfRule>
  </conditionalFormatting>
  <conditionalFormatting sqref="BL80:BM80">
    <cfRule type="cellIs" dxfId="193" priority="288" operator="lessThan">
      <formula>0</formula>
    </cfRule>
  </conditionalFormatting>
  <conditionalFormatting sqref="BL92:BM92">
    <cfRule type="cellIs" dxfId="192" priority="287" operator="lessThan">
      <formula>0</formula>
    </cfRule>
  </conditionalFormatting>
  <conditionalFormatting sqref="BL104:BM104">
    <cfRule type="cellIs" dxfId="191" priority="286" operator="lessThan">
      <formula>0</formula>
    </cfRule>
  </conditionalFormatting>
  <conditionalFormatting sqref="BL116:BM116">
    <cfRule type="cellIs" dxfId="190" priority="285" operator="lessThan">
      <formula>0</formula>
    </cfRule>
  </conditionalFormatting>
  <conditionalFormatting sqref="BL128:BM128">
    <cfRule type="cellIs" dxfId="189" priority="284" operator="lessThan">
      <formula>0</formula>
    </cfRule>
  </conditionalFormatting>
  <conditionalFormatting sqref="BL140:BM140">
    <cfRule type="cellIs" dxfId="188" priority="283" operator="lessThan">
      <formula>0</formula>
    </cfRule>
  </conditionalFormatting>
  <conditionalFormatting sqref="BL152:BM152">
    <cfRule type="cellIs" dxfId="187" priority="282" operator="lessThan">
      <formula>0</formula>
    </cfRule>
  </conditionalFormatting>
  <conditionalFormatting sqref="BL164:BM164">
    <cfRule type="cellIs" dxfId="186" priority="281" operator="lessThan">
      <formula>0</formula>
    </cfRule>
  </conditionalFormatting>
  <conditionalFormatting sqref="BL176:BM176">
    <cfRule type="cellIs" dxfId="185" priority="280" operator="lessThan">
      <formula>0</formula>
    </cfRule>
  </conditionalFormatting>
  <conditionalFormatting sqref="BL188:BM188">
    <cfRule type="cellIs" dxfId="184" priority="279" operator="lessThan">
      <formula>0</formula>
    </cfRule>
  </conditionalFormatting>
  <conditionalFormatting sqref="BL200:BM200">
    <cfRule type="cellIs" dxfId="183" priority="278" operator="lessThan">
      <formula>0</formula>
    </cfRule>
  </conditionalFormatting>
  <conditionalFormatting sqref="BL212:BM212">
    <cfRule type="cellIs" dxfId="182" priority="277" operator="lessThan">
      <formula>0</formula>
    </cfRule>
  </conditionalFormatting>
  <conditionalFormatting sqref="BL224:BM224">
    <cfRule type="cellIs" dxfId="181" priority="276" operator="lessThan">
      <formula>0</formula>
    </cfRule>
  </conditionalFormatting>
  <conditionalFormatting sqref="BL236:BM236">
    <cfRule type="cellIs" dxfId="180" priority="275" operator="lessThan">
      <formula>0</formula>
    </cfRule>
  </conditionalFormatting>
  <conditionalFormatting sqref="AA278:AB278">
    <cfRule type="cellIs" dxfId="179" priority="249" operator="lessThan">
      <formula>0</formula>
    </cfRule>
  </conditionalFormatting>
  <conditionalFormatting sqref="AA279:AB279">
    <cfRule type="cellIs" dxfId="178" priority="248" operator="lessThan">
      <formula>0</formula>
    </cfRule>
  </conditionalFormatting>
  <conditionalFormatting sqref="AE257:AE259">
    <cfRule type="cellIs" dxfId="177" priority="247" operator="lessThan">
      <formula>0</formula>
    </cfRule>
  </conditionalFormatting>
  <conditionalFormatting sqref="AA280:AB280">
    <cfRule type="cellIs" dxfId="176" priority="246" operator="lessThan">
      <formula>0</formula>
    </cfRule>
  </conditionalFormatting>
  <conditionalFormatting sqref="AE279:AE280">
    <cfRule type="cellIs" dxfId="175" priority="235" operator="lessThan">
      <formula>0</formula>
    </cfRule>
  </conditionalFormatting>
  <conditionalFormatting sqref="AE278">
    <cfRule type="cellIs" dxfId="174" priority="234" operator="lessThan">
      <formula>0</formula>
    </cfRule>
  </conditionalFormatting>
  <conditionalFormatting sqref="AA271:AA272">
    <cfRule type="cellIs" dxfId="173" priority="232" operator="lessThan">
      <formula>0</formula>
    </cfRule>
  </conditionalFormatting>
  <conditionalFormatting sqref="AA281:AB281">
    <cfRule type="cellIs" dxfId="172" priority="231" operator="lessThan">
      <formula>0</formula>
    </cfRule>
  </conditionalFormatting>
  <conditionalFormatting sqref="AA282:AB282">
    <cfRule type="cellIs" dxfId="171" priority="230" operator="lessThan">
      <formula>0</formula>
    </cfRule>
  </conditionalFormatting>
  <conditionalFormatting sqref="AB268">
    <cfRule type="cellIs" dxfId="170" priority="229" operator="lessThan">
      <formula>0</formula>
    </cfRule>
  </conditionalFormatting>
  <conditionalFormatting sqref="AF277:AF280">
    <cfRule type="cellIs" dxfId="169" priority="226" operator="lessThan">
      <formula>0</formula>
    </cfRule>
  </conditionalFormatting>
  <conditionalFormatting sqref="AA277">
    <cfRule type="cellIs" dxfId="168" priority="225" operator="lessThan">
      <formula>0</formula>
    </cfRule>
  </conditionalFormatting>
  <conditionalFormatting sqref="AT257:AV257 AR257:AR267 AT272:AX272 AS260:AX267 AS258:AV259 AX257:AX259 AU268:AX268 AR268:AS269 AR280:AR282 AR279:AU279 AR272 AU280:AU282 AV273:AX274 AR278 AU278 AR274:AU274 AV275:AV281 AW276:AW277 AW281:AX282 AX275 AR276:AT276 AT277 AR256:AX256">
    <cfRule type="cellIs" dxfId="167" priority="224" operator="lessThan">
      <formula>0</formula>
    </cfRule>
  </conditionalFormatting>
  <conditionalFormatting sqref="AS257">
    <cfRule type="cellIs" dxfId="166" priority="223" operator="lessThan">
      <formula>0</formula>
    </cfRule>
  </conditionalFormatting>
  <conditionalFormatting sqref="AS278:AT278">
    <cfRule type="cellIs" dxfId="165" priority="222" operator="lessThan">
      <formula>0</formula>
    </cfRule>
  </conditionalFormatting>
  <conditionalFormatting sqref="AS279:AT279">
    <cfRule type="cellIs" dxfId="164" priority="221" operator="lessThan">
      <formula>0</formula>
    </cfRule>
  </conditionalFormatting>
  <conditionalFormatting sqref="AW257:AW259">
    <cfRule type="cellIs" dxfId="163" priority="220" operator="lessThan">
      <formula>0</formula>
    </cfRule>
  </conditionalFormatting>
  <conditionalFormatting sqref="AS280:AT280">
    <cfRule type="cellIs" dxfId="162" priority="219" operator="lessThan">
      <formula>0</formula>
    </cfRule>
  </conditionalFormatting>
  <conditionalFormatting sqref="AW279:AW280">
    <cfRule type="cellIs" dxfId="161" priority="218" operator="lessThan">
      <formula>0</formula>
    </cfRule>
  </conditionalFormatting>
  <conditionalFormatting sqref="AW278">
    <cfRule type="cellIs" dxfId="160" priority="217" operator="lessThan">
      <formula>0</formula>
    </cfRule>
  </conditionalFormatting>
  <conditionalFormatting sqref="AS271:AS272">
    <cfRule type="cellIs" dxfId="159" priority="216" operator="lessThan">
      <formula>0</formula>
    </cfRule>
  </conditionalFormatting>
  <conditionalFormatting sqref="AS281:AT281">
    <cfRule type="cellIs" dxfId="158" priority="215" operator="lessThan">
      <formula>0</formula>
    </cfRule>
  </conditionalFormatting>
  <conditionalFormatting sqref="AS282:AT282">
    <cfRule type="cellIs" dxfId="157" priority="214" operator="lessThan">
      <formula>0</formula>
    </cfRule>
  </conditionalFormatting>
  <conditionalFormatting sqref="AT268">
    <cfRule type="cellIs" dxfId="156" priority="213" operator="lessThan">
      <formula>0</formula>
    </cfRule>
  </conditionalFormatting>
  <conditionalFormatting sqref="AX277:AX280">
    <cfRule type="cellIs" dxfId="155" priority="212" operator="lessThan">
      <formula>0</formula>
    </cfRule>
  </conditionalFormatting>
  <conditionalFormatting sqref="AS277">
    <cfRule type="cellIs" dxfId="154" priority="211" operator="lessThan">
      <formula>0</formula>
    </cfRule>
  </conditionalFormatting>
  <conditionalFormatting sqref="AS254:AT255">
    <cfRule type="cellIs" dxfId="153" priority="210" operator="lessThan">
      <formula>0</formula>
    </cfRule>
  </conditionalFormatting>
  <conditionalFormatting sqref="AA33:AO33">
    <cfRule type="cellIs" dxfId="152" priority="209" operator="lessThan">
      <formula>0</formula>
    </cfRule>
  </conditionalFormatting>
  <conditionalFormatting sqref="AC2:AC22 AD2:AL2">
    <cfRule type="cellIs" dxfId="151" priority="208" operator="lessThan">
      <formula>0</formula>
    </cfRule>
  </conditionalFormatting>
  <conditionalFormatting sqref="AD285">
    <cfRule type="cellIs" dxfId="150" priority="206" operator="lessThan">
      <formula>0</formula>
    </cfRule>
  </conditionalFormatting>
  <conditionalFormatting sqref="AQ35:BA47">
    <cfRule type="cellIs" dxfId="149" priority="205" operator="lessThan">
      <formula>0</formula>
    </cfRule>
  </conditionalFormatting>
  <conditionalFormatting sqref="BC35:BL47">
    <cfRule type="cellIs" dxfId="148" priority="204" operator="lessThan">
      <formula>0</formula>
    </cfRule>
  </conditionalFormatting>
  <conditionalFormatting sqref="BO35:BX45 BO47:BX47 BO46:BP46">
    <cfRule type="cellIs" dxfId="147" priority="203" operator="lessThan">
      <formula>0</formula>
    </cfRule>
  </conditionalFormatting>
  <conditionalFormatting sqref="O187:W187 Q186:W186">
    <cfRule type="cellIs" dxfId="146" priority="201" operator="lessThan">
      <formula>0</formula>
    </cfRule>
  </conditionalFormatting>
  <conditionalFormatting sqref="O186:P186">
    <cfRule type="cellIs" dxfId="145" priority="200" operator="lessThan">
      <formula>0</formula>
    </cfRule>
  </conditionalFormatting>
  <conditionalFormatting sqref="O174:P174">
    <cfRule type="cellIs" dxfId="144" priority="199" operator="lessThan">
      <formula>0</formula>
    </cfRule>
  </conditionalFormatting>
  <conditionalFormatting sqref="O163:W163 Q162:W162 O160:W161">
    <cfRule type="cellIs" dxfId="143" priority="198" operator="lessThan">
      <formula>0</formula>
    </cfRule>
  </conditionalFormatting>
  <conditionalFormatting sqref="O162:P162">
    <cfRule type="cellIs" dxfId="142" priority="197" operator="lessThan">
      <formula>0</formula>
    </cfRule>
  </conditionalFormatting>
  <conditionalFormatting sqref="O151:W151 Q150:W150 O148:W149">
    <cfRule type="cellIs" dxfId="141" priority="196" operator="lessThan">
      <formula>0</formula>
    </cfRule>
  </conditionalFormatting>
  <conditionalFormatting sqref="O150:P150">
    <cfRule type="cellIs" dxfId="140" priority="195" operator="lessThan">
      <formula>0</formula>
    </cfRule>
  </conditionalFormatting>
  <conditionalFormatting sqref="O139:W139 Q138:W138 O136:W137">
    <cfRule type="cellIs" dxfId="139" priority="194" operator="lessThan">
      <formula>0</formula>
    </cfRule>
  </conditionalFormatting>
  <conditionalFormatting sqref="O138:P138">
    <cfRule type="cellIs" dxfId="138" priority="193" operator="lessThan">
      <formula>0</formula>
    </cfRule>
  </conditionalFormatting>
  <conditionalFormatting sqref="O127:W127 Q126:W126 O124:W125">
    <cfRule type="cellIs" dxfId="137" priority="192" operator="lessThan">
      <formula>0</formula>
    </cfRule>
  </conditionalFormatting>
  <conditionalFormatting sqref="O126:P126">
    <cfRule type="cellIs" dxfId="136" priority="191" operator="lessThan">
      <formula>0</formula>
    </cfRule>
  </conditionalFormatting>
  <conditionalFormatting sqref="O115:W115 Q114:W114 O112:W113">
    <cfRule type="cellIs" dxfId="135" priority="190" operator="lessThan">
      <formula>0</formula>
    </cfRule>
  </conditionalFormatting>
  <conditionalFormatting sqref="O114:P114">
    <cfRule type="cellIs" dxfId="134" priority="189" operator="lessThan">
      <formula>0</formula>
    </cfRule>
  </conditionalFormatting>
  <conditionalFormatting sqref="O103:W103 Q102:W102 O100:W101">
    <cfRule type="cellIs" dxfId="133" priority="188" operator="lessThan">
      <formula>0</formula>
    </cfRule>
  </conditionalFormatting>
  <conditionalFormatting sqref="O102:P102">
    <cfRule type="cellIs" dxfId="132" priority="187" operator="lessThan">
      <formula>0</formula>
    </cfRule>
  </conditionalFormatting>
  <conditionalFormatting sqref="O91:W91 Q90:W90 O88:W89">
    <cfRule type="cellIs" dxfId="131" priority="186" operator="lessThan">
      <formula>0</formula>
    </cfRule>
  </conditionalFormatting>
  <conditionalFormatting sqref="O90:P90">
    <cfRule type="cellIs" dxfId="130" priority="185" operator="lessThan">
      <formula>0</formula>
    </cfRule>
  </conditionalFormatting>
  <conditionalFormatting sqref="O79:W79 Q78:W78 O76:W77">
    <cfRule type="cellIs" dxfId="129" priority="184" operator="lessThan">
      <formula>0</formula>
    </cfRule>
  </conditionalFormatting>
  <conditionalFormatting sqref="O78:P78">
    <cfRule type="cellIs" dxfId="128" priority="183" operator="lessThan">
      <formula>0</formula>
    </cfRule>
  </conditionalFormatting>
  <conditionalFormatting sqref="O66:W66 Q65:W65 O63:W64">
    <cfRule type="cellIs" dxfId="127" priority="182" operator="lessThan">
      <formula>0</formula>
    </cfRule>
  </conditionalFormatting>
  <conditionalFormatting sqref="O65:P65">
    <cfRule type="cellIs" dxfId="126" priority="181" operator="lessThan">
      <formula>0</formula>
    </cfRule>
  </conditionalFormatting>
  <conditionalFormatting sqref="B140">
    <cfRule type="cellIs" dxfId="125" priority="158" operator="lessThan">
      <formula>0</formula>
    </cfRule>
  </conditionalFormatting>
  <conditionalFormatting sqref="B116">
    <cfRule type="cellIs" dxfId="124" priority="159" operator="lessThan">
      <formula>0</formula>
    </cfRule>
  </conditionalFormatting>
  <conditionalFormatting sqref="B68">
    <cfRule type="cellIs" dxfId="123" priority="165" operator="lessThan">
      <formula>0</formula>
    </cfRule>
  </conditionalFormatting>
  <conditionalFormatting sqref="B80">
    <cfRule type="cellIs" dxfId="122" priority="164" operator="lessThan">
      <formula>0</formula>
    </cfRule>
  </conditionalFormatting>
  <conditionalFormatting sqref="B92">
    <cfRule type="cellIs" dxfId="121" priority="163" operator="lessThan">
      <formula>0</formula>
    </cfRule>
  </conditionalFormatting>
  <conditionalFormatting sqref="B104">
    <cfRule type="cellIs" dxfId="120" priority="162" operator="lessThan">
      <formula>0</formula>
    </cfRule>
  </conditionalFormatting>
  <conditionalFormatting sqref="B152">
    <cfRule type="cellIs" dxfId="119" priority="157" operator="lessThan">
      <formula>0</formula>
    </cfRule>
  </conditionalFormatting>
  <conditionalFormatting sqref="B164">
    <cfRule type="cellIs" dxfId="118" priority="156" operator="lessThan">
      <formula>0</formula>
    </cfRule>
  </conditionalFormatting>
  <conditionalFormatting sqref="B176">
    <cfRule type="cellIs" dxfId="117" priority="155" operator="lessThan">
      <formula>0</formula>
    </cfRule>
  </conditionalFormatting>
  <conditionalFormatting sqref="B188">
    <cfRule type="cellIs" dxfId="116" priority="154" operator="lessThan">
      <formula>0</formula>
    </cfRule>
  </conditionalFormatting>
  <conditionalFormatting sqref="B200">
    <cfRule type="cellIs" dxfId="115" priority="153" operator="lessThan">
      <formula>0</formula>
    </cfRule>
  </conditionalFormatting>
  <conditionalFormatting sqref="B212">
    <cfRule type="cellIs" dxfId="114" priority="152" operator="lessThan">
      <formula>0</formula>
    </cfRule>
  </conditionalFormatting>
  <conditionalFormatting sqref="Z237:Z242">
    <cfRule type="cellIs" dxfId="113" priority="145" operator="lessThan">
      <formula>0</formula>
    </cfRule>
  </conditionalFormatting>
  <conditionalFormatting sqref="B236">
    <cfRule type="cellIs" dxfId="112" priority="150" operator="lessThan">
      <formula>0</formula>
    </cfRule>
  </conditionalFormatting>
  <conditionalFormatting sqref="B224">
    <cfRule type="cellIs" dxfId="111" priority="149" operator="lessThan">
      <formula>0</formula>
    </cfRule>
  </conditionalFormatting>
  <conditionalFormatting sqref="Z195:Z206">
    <cfRule type="cellIs" dxfId="110" priority="148" operator="lessThan">
      <formula>0</formula>
    </cfRule>
  </conditionalFormatting>
  <conditionalFormatting sqref="Z213:Z218">
    <cfRule type="cellIs" dxfId="109" priority="147" operator="lessThan">
      <formula>0</formula>
    </cfRule>
  </conditionalFormatting>
  <conditionalFormatting sqref="Z225:Z230">
    <cfRule type="cellIs" dxfId="108" priority="146" operator="lessThan">
      <formula>0</formula>
    </cfRule>
  </conditionalFormatting>
  <conditionalFormatting sqref="AV286 AS285:AT285 AS287:AT289">
    <cfRule type="cellIs" dxfId="107" priority="143" operator="lessThan">
      <formula>0</formula>
    </cfRule>
  </conditionalFormatting>
  <conditionalFormatting sqref="AV285">
    <cfRule type="cellIs" dxfId="106" priority="142" operator="lessThan">
      <formula>0</formula>
    </cfRule>
  </conditionalFormatting>
  <conditionalFormatting sqref="AU287:AV289">
    <cfRule type="cellIs" dxfId="105" priority="141" operator="lessThan">
      <formula>0</formula>
    </cfRule>
  </conditionalFormatting>
  <conditionalFormatting sqref="BF4:BG5 BG3 BF10:BF11">
    <cfRule type="cellIs" dxfId="104" priority="139" operator="lessThan">
      <formula>0</formula>
    </cfRule>
  </conditionalFormatting>
  <conditionalFormatting sqref="D9:I20">
    <cfRule type="cellIs" dxfId="103" priority="138" operator="lessThan">
      <formula>0</formula>
    </cfRule>
  </conditionalFormatting>
  <conditionalFormatting sqref="B128">
    <cfRule type="cellIs" dxfId="102" priority="137" operator="lessThan">
      <formula>0</formula>
    </cfRule>
  </conditionalFormatting>
  <conditionalFormatting sqref="BQ26:BX32">
    <cfRule type="cellIs" dxfId="101" priority="129" operator="lessThan">
      <formula>0</formula>
    </cfRule>
  </conditionalFormatting>
  <conditionalFormatting sqref="BY26:BY32">
    <cfRule type="cellIs" dxfId="100" priority="128" operator="lessThan">
      <formula>0</formula>
    </cfRule>
  </conditionalFormatting>
  <conditionalFormatting sqref="E189:K194">
    <cfRule type="cellIs" dxfId="99" priority="127" operator="lessThan">
      <formula>0</formula>
    </cfRule>
  </conditionalFormatting>
  <conditionalFormatting sqref="AK55 AK62">
    <cfRule type="cellIs" dxfId="98" priority="126" operator="lessThan">
      <formula>0</formula>
    </cfRule>
  </conditionalFormatting>
  <conditionalFormatting sqref="AK68">
    <cfRule type="cellIs" dxfId="97" priority="110" operator="lessThan">
      <formula>0</formula>
    </cfRule>
  </conditionalFormatting>
  <conditionalFormatting sqref="AK80">
    <cfRule type="cellIs" dxfId="96" priority="109" operator="lessThan">
      <formula>0</formula>
    </cfRule>
  </conditionalFormatting>
  <conditionalFormatting sqref="AK92">
    <cfRule type="cellIs" dxfId="95" priority="108" operator="lessThan">
      <formula>0</formula>
    </cfRule>
  </conditionalFormatting>
  <conditionalFormatting sqref="AK104">
    <cfRule type="cellIs" dxfId="94" priority="107" operator="lessThan">
      <formula>0</formula>
    </cfRule>
  </conditionalFormatting>
  <conditionalFormatting sqref="AK116">
    <cfRule type="cellIs" dxfId="93" priority="106" operator="lessThan">
      <formula>0</formula>
    </cfRule>
  </conditionalFormatting>
  <conditionalFormatting sqref="AK128">
    <cfRule type="cellIs" dxfId="92" priority="105" operator="lessThan">
      <formula>0</formula>
    </cfRule>
  </conditionalFormatting>
  <conditionalFormatting sqref="AK140">
    <cfRule type="cellIs" dxfId="91" priority="104" operator="lessThan">
      <formula>0</formula>
    </cfRule>
  </conditionalFormatting>
  <conditionalFormatting sqref="AK152">
    <cfRule type="cellIs" dxfId="90" priority="103" operator="lessThan">
      <formula>0</formula>
    </cfRule>
  </conditionalFormatting>
  <conditionalFormatting sqref="AK164">
    <cfRule type="cellIs" dxfId="89" priority="102" operator="lessThan">
      <formula>0</formula>
    </cfRule>
  </conditionalFormatting>
  <conditionalFormatting sqref="AK176">
    <cfRule type="cellIs" dxfId="88" priority="101" operator="lessThan">
      <formula>0</formula>
    </cfRule>
  </conditionalFormatting>
  <conditionalFormatting sqref="AK188">
    <cfRule type="cellIs" dxfId="87" priority="100" operator="lessThan">
      <formula>0</formula>
    </cfRule>
  </conditionalFormatting>
  <conditionalFormatting sqref="AK200">
    <cfRule type="cellIs" dxfId="86" priority="99" operator="lessThan">
      <formula>0</formula>
    </cfRule>
  </conditionalFormatting>
  <conditionalFormatting sqref="AK212">
    <cfRule type="cellIs" dxfId="85" priority="98" operator="lessThan">
      <formula>0</formula>
    </cfRule>
  </conditionalFormatting>
  <conditionalFormatting sqref="AK224">
    <cfRule type="cellIs" dxfId="84" priority="97" operator="lessThan">
      <formula>0</formula>
    </cfRule>
  </conditionalFormatting>
  <conditionalFormatting sqref="AK236">
    <cfRule type="cellIs" dxfId="83" priority="96" operator="lessThan">
      <formula>0</formula>
    </cfRule>
  </conditionalFormatting>
  <conditionalFormatting sqref="AL55:AL62">
    <cfRule type="cellIs" dxfId="82" priority="95" operator="lessThan">
      <formula>0</formula>
    </cfRule>
  </conditionalFormatting>
  <conditionalFormatting sqref="AL68:AL75">
    <cfRule type="cellIs" dxfId="81" priority="90" operator="lessThan">
      <formula>0</formula>
    </cfRule>
  </conditionalFormatting>
  <conditionalFormatting sqref="AL80:AL87">
    <cfRule type="cellIs" dxfId="80" priority="89" operator="lessThan">
      <formula>0</formula>
    </cfRule>
  </conditionalFormatting>
  <conditionalFormatting sqref="AL92:AL99">
    <cfRule type="cellIs" dxfId="79" priority="88" operator="lessThan">
      <formula>0</formula>
    </cfRule>
  </conditionalFormatting>
  <conditionalFormatting sqref="AL104:AL111">
    <cfRule type="cellIs" dxfId="78" priority="87" operator="lessThan">
      <formula>0</formula>
    </cfRule>
  </conditionalFormatting>
  <conditionalFormatting sqref="AL116:AL123">
    <cfRule type="cellIs" dxfId="77" priority="86" operator="lessThan">
      <formula>0</formula>
    </cfRule>
  </conditionalFormatting>
  <conditionalFormatting sqref="AL128:AL135">
    <cfRule type="cellIs" dxfId="76" priority="85" operator="lessThan">
      <formula>0</formula>
    </cfRule>
  </conditionalFormatting>
  <conditionalFormatting sqref="AL140:AL147">
    <cfRule type="cellIs" dxfId="75" priority="84" operator="lessThan">
      <formula>0</formula>
    </cfRule>
  </conditionalFormatting>
  <conditionalFormatting sqref="AL152:AL159">
    <cfRule type="cellIs" dxfId="74" priority="83" operator="lessThan">
      <formula>0</formula>
    </cfRule>
  </conditionalFormatting>
  <conditionalFormatting sqref="AL164:AL171">
    <cfRule type="cellIs" dxfId="73" priority="82" operator="lessThan">
      <formula>0</formula>
    </cfRule>
  </conditionalFormatting>
  <conditionalFormatting sqref="AL176:AL183">
    <cfRule type="cellIs" dxfId="72" priority="81" operator="lessThan">
      <formula>0</formula>
    </cfRule>
  </conditionalFormatting>
  <conditionalFormatting sqref="AL188:AL195">
    <cfRule type="cellIs" dxfId="71" priority="80" operator="lessThan">
      <formula>0</formula>
    </cfRule>
  </conditionalFormatting>
  <conditionalFormatting sqref="AL200:AL207">
    <cfRule type="cellIs" dxfId="70" priority="79" operator="lessThan">
      <formula>0</formula>
    </cfRule>
  </conditionalFormatting>
  <conditionalFormatting sqref="AL212:AL219">
    <cfRule type="cellIs" dxfId="69" priority="78" operator="lessThan">
      <formula>0</formula>
    </cfRule>
  </conditionalFormatting>
  <conditionalFormatting sqref="AL224:AL231">
    <cfRule type="cellIs" dxfId="68" priority="77" operator="lessThan">
      <formula>0</formula>
    </cfRule>
  </conditionalFormatting>
  <conditionalFormatting sqref="AL236:AL243">
    <cfRule type="cellIs" dxfId="67" priority="76" operator="lessThan">
      <formula>0</formula>
    </cfRule>
  </conditionalFormatting>
  <conditionalFormatting sqref="AK75">
    <cfRule type="cellIs" dxfId="66" priority="75" operator="lessThan">
      <formula>0</formula>
    </cfRule>
  </conditionalFormatting>
  <conditionalFormatting sqref="AK87">
    <cfRule type="cellIs" dxfId="65" priority="74" operator="lessThan">
      <formula>0</formula>
    </cfRule>
  </conditionalFormatting>
  <conditionalFormatting sqref="AK99">
    <cfRule type="cellIs" dxfId="64" priority="73" operator="lessThan">
      <formula>0</formula>
    </cfRule>
  </conditionalFormatting>
  <conditionalFormatting sqref="AK111">
    <cfRule type="cellIs" dxfId="63" priority="72" operator="lessThan">
      <formula>0</formula>
    </cfRule>
  </conditionalFormatting>
  <conditionalFormatting sqref="AK123">
    <cfRule type="cellIs" dxfId="62" priority="71" operator="lessThan">
      <formula>0</formula>
    </cfRule>
  </conditionalFormatting>
  <conditionalFormatting sqref="AK135">
    <cfRule type="cellIs" dxfId="61" priority="70" operator="lessThan">
      <formula>0</formula>
    </cfRule>
  </conditionalFormatting>
  <conditionalFormatting sqref="AK147">
    <cfRule type="cellIs" dxfId="60" priority="69" operator="lessThan">
      <formula>0</formula>
    </cfRule>
  </conditionalFormatting>
  <conditionalFormatting sqref="AK159">
    <cfRule type="cellIs" dxfId="59" priority="68" operator="lessThan">
      <formula>0</formula>
    </cfRule>
  </conditionalFormatting>
  <conditionalFormatting sqref="AK171">
    <cfRule type="cellIs" dxfId="58" priority="67" operator="lessThan">
      <formula>0</formula>
    </cfRule>
  </conditionalFormatting>
  <conditionalFormatting sqref="AK183">
    <cfRule type="cellIs" dxfId="57" priority="66" operator="lessThan">
      <formula>0</formula>
    </cfRule>
  </conditionalFormatting>
  <conditionalFormatting sqref="AK195">
    <cfRule type="cellIs" dxfId="56" priority="65" operator="lessThan">
      <formula>0</formula>
    </cfRule>
  </conditionalFormatting>
  <conditionalFormatting sqref="AK207">
    <cfRule type="cellIs" dxfId="55" priority="64" operator="lessThan">
      <formula>0</formula>
    </cfRule>
  </conditionalFormatting>
  <conditionalFormatting sqref="AK219">
    <cfRule type="cellIs" dxfId="54" priority="63" operator="lessThan">
      <formula>0</formula>
    </cfRule>
  </conditionalFormatting>
  <conditionalFormatting sqref="AK231">
    <cfRule type="cellIs" dxfId="53" priority="62" operator="lessThan">
      <formula>0</formula>
    </cfRule>
  </conditionalFormatting>
  <conditionalFormatting sqref="AK243">
    <cfRule type="cellIs" dxfId="52" priority="61" operator="lessThan">
      <formula>0</formula>
    </cfRule>
  </conditionalFormatting>
  <conditionalFormatting sqref="AA289:AB289">
    <cfRule type="cellIs" dxfId="51" priority="38" operator="lessThan">
      <formula>0</formula>
    </cfRule>
  </conditionalFormatting>
  <conditionalFormatting sqref="AD294 AC296:AD296 AA292:AB295">
    <cfRule type="cellIs" dxfId="50" priority="60" operator="lessThan">
      <formula>0</formula>
    </cfRule>
  </conditionalFormatting>
  <conditionalFormatting sqref="AG276">
    <cfRule type="cellIs" dxfId="49" priority="58" operator="lessThan">
      <formula>0</formula>
    </cfRule>
  </conditionalFormatting>
  <conditionalFormatting sqref="AG277">
    <cfRule type="cellIs" dxfId="48" priority="57" operator="lessThan">
      <formula>0</formula>
    </cfRule>
  </conditionalFormatting>
  <conditionalFormatting sqref="AA288:AB288">
    <cfRule type="cellIs" dxfId="47" priority="39" operator="lessThan">
      <formula>0</formula>
    </cfRule>
  </conditionalFormatting>
  <conditionalFormatting sqref="AG278">
    <cfRule type="cellIs" dxfId="46" priority="55" operator="lessThan">
      <formula>0</formula>
    </cfRule>
  </conditionalFormatting>
  <conditionalFormatting sqref="AG279:AG280">
    <cfRule type="cellIs" dxfId="45" priority="54" operator="lessThan">
      <formula>0</formula>
    </cfRule>
  </conditionalFormatting>
  <conditionalFormatting sqref="AA296:AB296">
    <cfRule type="cellIs" dxfId="44" priority="53" operator="lessThan">
      <formula>0</formula>
    </cfRule>
  </conditionalFormatting>
  <conditionalFormatting sqref="AA298:AD298">
    <cfRule type="cellIs" dxfId="43" priority="52" operator="lessThan">
      <formula>0</formula>
    </cfRule>
  </conditionalFormatting>
  <conditionalFormatting sqref="AD301 AC303:AD303 AB299:AB301">
    <cfRule type="cellIs" dxfId="42" priority="51" operator="lessThan">
      <formula>0</formula>
    </cfRule>
  </conditionalFormatting>
  <conditionalFormatting sqref="AD299">
    <cfRule type="cellIs" dxfId="41" priority="43" operator="lessThan">
      <formula>0</formula>
    </cfRule>
  </conditionalFormatting>
  <conditionalFormatting sqref="AD300">
    <cfRule type="cellIs" dxfId="40" priority="44" operator="lessThan">
      <formula>0</formula>
    </cfRule>
  </conditionalFormatting>
  <conditionalFormatting sqref="AA299:AA301">
    <cfRule type="cellIs" dxfId="39" priority="48" operator="lessThan">
      <formula>0</formula>
    </cfRule>
  </conditionalFormatting>
  <conditionalFormatting sqref="AD293">
    <cfRule type="cellIs" dxfId="38" priority="46" operator="lessThan">
      <formula>0</formula>
    </cfRule>
  </conditionalFormatting>
  <conditionalFormatting sqref="AD292">
    <cfRule type="cellIs" dxfId="37" priority="45" operator="lessThan">
      <formula>0</formula>
    </cfRule>
  </conditionalFormatting>
  <conditionalFormatting sqref="AA302:AB302">
    <cfRule type="cellIs" dxfId="36" priority="41" operator="lessThan">
      <formula>0</formula>
    </cfRule>
  </conditionalFormatting>
  <conditionalFormatting sqref="AA303:AB303">
    <cfRule type="cellIs" dxfId="35" priority="40" operator="lessThan">
      <formula>0</formula>
    </cfRule>
  </conditionalFormatting>
  <conditionalFormatting sqref="BA55 BA62">
    <cfRule type="cellIs" dxfId="34" priority="37" operator="lessThan">
      <formula>0</formula>
    </cfRule>
  </conditionalFormatting>
  <conditionalFormatting sqref="BB55:BB62">
    <cfRule type="cellIs" dxfId="33" priority="36" operator="lessThan">
      <formula>0</formula>
    </cfRule>
  </conditionalFormatting>
  <conditionalFormatting sqref="AW56:AX61">
    <cfRule type="cellIs" dxfId="32" priority="35" operator="lessThan">
      <formula>0</formula>
    </cfRule>
  </conditionalFormatting>
  <conditionalFormatting sqref="BA68 BA75">
    <cfRule type="cellIs" dxfId="31" priority="34" operator="lessThan">
      <formula>0</formula>
    </cfRule>
  </conditionalFormatting>
  <conditionalFormatting sqref="BB68:BB75">
    <cfRule type="cellIs" dxfId="30" priority="33" operator="lessThan">
      <formula>0</formula>
    </cfRule>
  </conditionalFormatting>
  <conditionalFormatting sqref="BA80 BA87">
    <cfRule type="cellIs" dxfId="29" priority="32" operator="lessThan">
      <formula>0</formula>
    </cfRule>
  </conditionalFormatting>
  <conditionalFormatting sqref="BB80:BB87">
    <cfRule type="cellIs" dxfId="28" priority="31" operator="lessThan">
      <formula>0</formula>
    </cfRule>
  </conditionalFormatting>
  <conditionalFormatting sqref="BA92 BA99">
    <cfRule type="cellIs" dxfId="27" priority="30" operator="lessThan">
      <formula>0</formula>
    </cfRule>
  </conditionalFormatting>
  <conditionalFormatting sqref="BB92:BB99">
    <cfRule type="cellIs" dxfId="26" priority="29" operator="lessThan">
      <formula>0</formula>
    </cfRule>
  </conditionalFormatting>
  <conditionalFormatting sqref="BA104 BA111">
    <cfRule type="cellIs" dxfId="25" priority="28" operator="lessThan">
      <formula>0</formula>
    </cfRule>
  </conditionalFormatting>
  <conditionalFormatting sqref="BB104:BB111">
    <cfRule type="cellIs" dxfId="24" priority="27" operator="lessThan">
      <formula>0</formula>
    </cfRule>
  </conditionalFormatting>
  <conditionalFormatting sqref="BA116 BA123">
    <cfRule type="cellIs" dxfId="23" priority="26" operator="lessThan">
      <formula>0</formula>
    </cfRule>
  </conditionalFormatting>
  <conditionalFormatting sqref="BB116:BB123">
    <cfRule type="cellIs" dxfId="22" priority="25" operator="lessThan">
      <formula>0</formula>
    </cfRule>
  </conditionalFormatting>
  <conditionalFormatting sqref="BA128 BA135">
    <cfRule type="cellIs" dxfId="21" priority="24" operator="lessThan">
      <formula>0</formula>
    </cfRule>
  </conditionalFormatting>
  <conditionalFormatting sqref="BB128:BB135">
    <cfRule type="cellIs" dxfId="20" priority="23" operator="lessThan">
      <formula>0</formula>
    </cfRule>
  </conditionalFormatting>
  <conditionalFormatting sqref="BA140 BA147">
    <cfRule type="cellIs" dxfId="19" priority="22" operator="lessThan">
      <formula>0</formula>
    </cfRule>
  </conditionalFormatting>
  <conditionalFormatting sqref="BB140:BB147">
    <cfRule type="cellIs" dxfId="18" priority="21" operator="lessThan">
      <formula>0</formula>
    </cfRule>
  </conditionalFormatting>
  <conditionalFormatting sqref="BA152 BA159">
    <cfRule type="cellIs" dxfId="17" priority="20" operator="lessThan">
      <formula>0</formula>
    </cfRule>
  </conditionalFormatting>
  <conditionalFormatting sqref="BB152:BB159">
    <cfRule type="cellIs" dxfId="16" priority="19" operator="lessThan">
      <formula>0</formula>
    </cfRule>
  </conditionalFormatting>
  <conditionalFormatting sqref="BA164 BA171">
    <cfRule type="cellIs" dxfId="15" priority="18" operator="lessThan">
      <formula>0</formula>
    </cfRule>
  </conditionalFormatting>
  <conditionalFormatting sqref="BB164:BB171">
    <cfRule type="cellIs" dxfId="14" priority="17" operator="lessThan">
      <formula>0</formula>
    </cfRule>
  </conditionalFormatting>
  <conditionalFormatting sqref="BA176 BA183">
    <cfRule type="cellIs" dxfId="13" priority="16" operator="lessThan">
      <formula>0</formula>
    </cfRule>
  </conditionalFormatting>
  <conditionalFormatting sqref="BB176:BB183">
    <cfRule type="cellIs" dxfId="12" priority="15" operator="lessThan">
      <formula>0</formula>
    </cfRule>
  </conditionalFormatting>
  <conditionalFormatting sqref="BA188 BA195">
    <cfRule type="cellIs" dxfId="11" priority="14" operator="lessThan">
      <formula>0</formula>
    </cfRule>
  </conditionalFormatting>
  <conditionalFormatting sqref="BB188:BB195">
    <cfRule type="cellIs" dxfId="10" priority="13" operator="lessThan">
      <formula>0</formula>
    </cfRule>
  </conditionalFormatting>
  <conditionalFormatting sqref="BA200 BA207">
    <cfRule type="cellIs" dxfId="9" priority="12" operator="lessThan">
      <formula>0</formula>
    </cfRule>
  </conditionalFormatting>
  <conditionalFormatting sqref="BB200 BB207">
    <cfRule type="cellIs" dxfId="8" priority="11" operator="lessThan">
      <formula>0</formula>
    </cfRule>
  </conditionalFormatting>
  <conditionalFormatting sqref="BA224 BA231 BA212 BA219">
    <cfRule type="cellIs" dxfId="7" priority="8" operator="lessThan">
      <formula>0</formula>
    </cfRule>
  </conditionalFormatting>
  <conditionalFormatting sqref="BB224 BB212 BB219 BB231">
    <cfRule type="cellIs" dxfId="6" priority="7" operator="lessThan">
      <formula>0</formula>
    </cfRule>
  </conditionalFormatting>
  <conditionalFormatting sqref="BA236 BA243">
    <cfRule type="cellIs" dxfId="5" priority="6" operator="lessThan">
      <formula>0</formula>
    </cfRule>
  </conditionalFormatting>
  <conditionalFormatting sqref="BB236 BB243">
    <cfRule type="cellIs" dxfId="4" priority="5" operator="lessThan">
      <formula>0</formula>
    </cfRule>
  </conditionalFormatting>
  <conditionalFormatting sqref="BB201:BB206">
    <cfRule type="cellIs" dxfId="3" priority="4" operator="lessThan">
      <formula>0</formula>
    </cfRule>
  </conditionalFormatting>
  <conditionalFormatting sqref="BB213:BB218">
    <cfRule type="cellIs" dxfId="2" priority="3" operator="lessThan">
      <formula>0</formula>
    </cfRule>
  </conditionalFormatting>
  <conditionalFormatting sqref="BB225:BB230">
    <cfRule type="cellIs" dxfId="1" priority="2" operator="lessThan">
      <formula>0</formula>
    </cfRule>
  </conditionalFormatting>
  <conditionalFormatting sqref="BB237:BB242">
    <cfRule type="cellIs" dxfId="0" priority="1" operator="lessThan">
      <formula>0</formula>
    </cfRule>
  </conditionalFormatting>
  <dataValidations disablePrompts="1" count="2">
    <dataValidation type="list" allowBlank="1" showInputMessage="1" showErrorMessage="1" sqref="O2:Q2 D2:G2 I2:M2 T2:X2 DL2:JX2 Z2:AA2 AU2:BB2 BO2:CT2 AR2:AS2 BG2:BI2 BK2:BM2">
      <formula1>#REF!+#REF!</formula1>
    </dataValidation>
    <dataValidation type="list" allowBlank="1" showInputMessage="1" showErrorMessage="1" sqref="AR17:AR18">
      <formula1>SprNIZ</formula1>
    </dataValidation>
  </dataValidations>
  <pageMargins left="0.7" right="0.7" top="0.75" bottom="0.75" header="0.3" footer="0.3"/>
  <pageSetup paperSize="9" scale="10" fitToHeight="0"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9">
    <tabColor rgb="FF00B0F0"/>
    <pageSetUpPr fitToPage="1"/>
  </sheetPr>
  <dimension ref="A1:AE701"/>
  <sheetViews>
    <sheetView showGridLines="0" view="pageBreakPreview" zoomScale="85" zoomScaleNormal="100" zoomScaleSheetLayoutView="85" workbookViewId="0">
      <pane ySplit="4" topLeftCell="A5" activePane="bottomLeft" state="frozen"/>
      <selection activeCell="E1" sqref="E1"/>
      <selection pane="bottomLeft" activeCell="B5" sqref="B5"/>
    </sheetView>
  </sheetViews>
  <sheetFormatPr defaultColWidth="9.140625" defaultRowHeight="24.95" customHeight="1" x14ac:dyDescent="0.2"/>
  <cols>
    <col min="1" max="1" width="3.140625" style="4" hidden="1" customWidth="1"/>
    <col min="2" max="2" width="8" style="16" customWidth="1"/>
    <col min="3" max="3" width="40.5703125" style="16" customWidth="1"/>
    <col min="4" max="4" width="24.85546875" style="17" customWidth="1"/>
    <col min="5" max="5" width="7.140625" style="17" customWidth="1"/>
    <col min="6" max="6" width="13.28515625" style="17" customWidth="1"/>
    <col min="7" max="7" width="22" style="18" customWidth="1"/>
    <col min="8" max="8" width="41.140625" style="18" customWidth="1"/>
    <col min="9" max="9" width="10.7109375" style="4" customWidth="1"/>
    <col min="10" max="10" width="10.42578125" style="16" customWidth="1"/>
    <col min="11" max="11" width="11.5703125" style="19" customWidth="1"/>
    <col min="12" max="15" width="11.85546875" style="15" customWidth="1"/>
    <col min="16" max="17" width="11.85546875" style="12" customWidth="1"/>
    <col min="18" max="18" width="27.5703125" style="256" customWidth="1"/>
    <col min="19" max="24" width="9.140625" style="4"/>
    <col min="25" max="29" width="9.140625" style="45"/>
    <col min="30" max="30" width="19.5703125" style="45" customWidth="1"/>
    <col min="31" max="31" width="9.140625" style="45"/>
    <col min="32" max="16384" width="9.140625" style="4"/>
  </cols>
  <sheetData>
    <row r="1" spans="2:31" ht="24.95" hidden="1" customHeight="1" x14ac:dyDescent="0.2">
      <c r="B1" s="8"/>
      <c r="C1" s="8"/>
      <c r="D1" s="9"/>
      <c r="E1" s="9"/>
      <c r="F1" s="9"/>
      <c r="G1" s="10"/>
      <c r="H1" s="10"/>
      <c r="I1" s="256"/>
      <c r="J1" s="8"/>
      <c r="K1" s="11"/>
      <c r="L1" s="12"/>
      <c r="M1" s="12"/>
      <c r="N1" s="12"/>
      <c r="O1" s="12"/>
    </row>
    <row r="2" spans="2:31" ht="24.95" hidden="1" customHeight="1" x14ac:dyDescent="0.2">
      <c r="B2" s="8"/>
      <c r="C2" s="8"/>
      <c r="D2" s="9"/>
      <c r="E2" s="9"/>
      <c r="F2" s="9"/>
      <c r="G2" s="10"/>
      <c r="H2" s="10"/>
      <c r="I2" s="256"/>
      <c r="J2" s="8"/>
      <c r="K2" s="11"/>
      <c r="L2" s="12"/>
      <c r="M2" s="12"/>
      <c r="N2" s="12"/>
      <c r="O2" s="12">
        <f>SUM(O5:O701)</f>
        <v>0</v>
      </c>
      <c r="P2" s="12">
        <f t="shared" ref="P2:Q2" si="0">SUM(P5:P701)</f>
        <v>0</v>
      </c>
      <c r="Q2" s="12">
        <f t="shared" si="0"/>
        <v>0</v>
      </c>
    </row>
    <row r="3" spans="2:31" s="7" customFormat="1" ht="13.7" customHeight="1" x14ac:dyDescent="0.2">
      <c r="B3" s="398">
        <v>1</v>
      </c>
      <c r="C3" s="398">
        <v>2</v>
      </c>
      <c r="D3" s="398">
        <v>3</v>
      </c>
      <c r="E3" s="398">
        <v>4</v>
      </c>
      <c r="F3" s="398">
        <v>5</v>
      </c>
      <c r="G3" s="398">
        <v>6</v>
      </c>
      <c r="H3" s="521">
        <v>7</v>
      </c>
      <c r="I3" s="398">
        <v>8</v>
      </c>
      <c r="J3" s="398">
        <v>9</v>
      </c>
      <c r="K3" s="398">
        <v>10</v>
      </c>
      <c r="L3" s="398">
        <v>11</v>
      </c>
      <c r="M3" s="398">
        <v>12</v>
      </c>
      <c r="N3" s="398">
        <v>13</v>
      </c>
      <c r="O3" s="398">
        <v>14</v>
      </c>
      <c r="P3" s="398">
        <v>15</v>
      </c>
      <c r="Q3" s="398">
        <v>16</v>
      </c>
      <c r="R3" s="398">
        <v>17</v>
      </c>
      <c r="Y3" s="46"/>
      <c r="Z3" s="46"/>
      <c r="AA3" s="46"/>
      <c r="AB3" s="46"/>
      <c r="AC3" s="46"/>
      <c r="AD3" s="46"/>
      <c r="AE3" s="46"/>
    </row>
    <row r="4" spans="2:31" s="13" customFormat="1" ht="84" customHeight="1" x14ac:dyDescent="0.2">
      <c r="B4" s="395" t="s">
        <v>41</v>
      </c>
      <c r="C4" s="395" t="s">
        <v>417</v>
      </c>
      <c r="D4" s="395" t="s">
        <v>42</v>
      </c>
      <c r="E4" s="395" t="s">
        <v>40</v>
      </c>
      <c r="F4" s="395" t="s">
        <v>8</v>
      </c>
      <c r="G4" s="395" t="s">
        <v>10</v>
      </c>
      <c r="H4" s="396" t="s">
        <v>9</v>
      </c>
      <c r="I4" s="395" t="s">
        <v>11</v>
      </c>
      <c r="J4" s="395" t="s">
        <v>12</v>
      </c>
      <c r="K4" s="397" t="s">
        <v>23</v>
      </c>
      <c r="L4" s="395" t="s">
        <v>156</v>
      </c>
      <c r="M4" s="395" t="s">
        <v>430</v>
      </c>
      <c r="N4" s="395" t="s">
        <v>155</v>
      </c>
      <c r="O4" s="395" t="s">
        <v>33</v>
      </c>
      <c r="P4" s="395" t="s">
        <v>13</v>
      </c>
      <c r="Q4" s="395" t="s">
        <v>14</v>
      </c>
      <c r="R4" s="395" t="s">
        <v>43</v>
      </c>
      <c r="Y4" s="47"/>
      <c r="Z4" s="47"/>
      <c r="AA4" s="47"/>
      <c r="AB4" s="47"/>
      <c r="AC4" s="47"/>
      <c r="AD4" s="47"/>
      <c r="AE4" s="47"/>
    </row>
    <row r="5" spans="2:31" ht="30" customHeight="1" x14ac:dyDescent="0.2">
      <c r="B5" s="388"/>
      <c r="C5" s="388"/>
      <c r="D5" s="389"/>
      <c r="E5" s="389"/>
      <c r="F5" s="389"/>
      <c r="G5" s="393"/>
      <c r="H5" s="393"/>
      <c r="I5" s="390"/>
      <c r="J5" s="390"/>
      <c r="K5" s="392"/>
      <c r="L5" s="392"/>
      <c r="M5" s="392"/>
      <c r="N5" s="392"/>
      <c r="O5" s="399">
        <f>+N5+M5</f>
        <v>0</v>
      </c>
      <c r="P5" s="14">
        <f>+O5-Q5</f>
        <v>0</v>
      </c>
      <c r="Q5" s="14"/>
      <c r="R5" s="646"/>
    </row>
    <row r="6" spans="2:31" ht="30" customHeight="1" x14ac:dyDescent="0.2">
      <c r="B6" s="388"/>
      <c r="C6" s="388"/>
      <c r="D6" s="389"/>
      <c r="E6" s="389"/>
      <c r="F6" s="389"/>
      <c r="G6" s="393"/>
      <c r="H6" s="393"/>
      <c r="I6" s="390"/>
      <c r="J6" s="390"/>
      <c r="K6" s="392"/>
      <c r="L6" s="392"/>
      <c r="M6" s="392"/>
      <c r="N6" s="392"/>
      <c r="O6" s="399">
        <f t="shared" ref="O6:O69" si="1">+N6+M6</f>
        <v>0</v>
      </c>
      <c r="P6" s="14">
        <f t="shared" ref="P6:P69" si="2">+O6-Q6</f>
        <v>0</v>
      </c>
      <c r="Q6" s="14"/>
      <c r="R6" s="646"/>
    </row>
    <row r="7" spans="2:31" ht="30" customHeight="1" x14ac:dyDescent="0.2">
      <c r="B7" s="388"/>
      <c r="C7" s="388"/>
      <c r="D7" s="389"/>
      <c r="E7" s="389"/>
      <c r="F7" s="389"/>
      <c r="G7" s="393"/>
      <c r="H7" s="393"/>
      <c r="I7" s="390"/>
      <c r="J7" s="390"/>
      <c r="K7" s="392"/>
      <c r="L7" s="392"/>
      <c r="M7" s="392"/>
      <c r="N7" s="392"/>
      <c r="O7" s="399">
        <f t="shared" si="1"/>
        <v>0</v>
      </c>
      <c r="P7" s="14">
        <f t="shared" si="2"/>
        <v>0</v>
      </c>
      <c r="Q7" s="14"/>
      <c r="R7" s="646"/>
    </row>
    <row r="8" spans="2:31" ht="30" customHeight="1" x14ac:dyDescent="0.2">
      <c r="B8" s="388"/>
      <c r="C8" s="388"/>
      <c r="D8" s="389"/>
      <c r="E8" s="389"/>
      <c r="F8" s="389"/>
      <c r="G8" s="393"/>
      <c r="H8" s="393"/>
      <c r="I8" s="390"/>
      <c r="J8" s="390"/>
      <c r="K8" s="392"/>
      <c r="L8" s="392"/>
      <c r="M8" s="392"/>
      <c r="N8" s="392"/>
      <c r="O8" s="399">
        <f t="shared" si="1"/>
        <v>0</v>
      </c>
      <c r="P8" s="14">
        <f t="shared" si="2"/>
        <v>0</v>
      </c>
      <c r="Q8" s="14"/>
      <c r="R8" s="646"/>
    </row>
    <row r="9" spans="2:31" ht="30" customHeight="1" x14ac:dyDescent="0.2">
      <c r="B9" s="388"/>
      <c r="C9" s="388"/>
      <c r="D9" s="389"/>
      <c r="E9" s="389"/>
      <c r="F9" s="389"/>
      <c r="G9" s="393"/>
      <c r="H9" s="393"/>
      <c r="I9" s="390"/>
      <c r="J9" s="390"/>
      <c r="K9" s="392"/>
      <c r="L9" s="392"/>
      <c r="M9" s="392"/>
      <c r="N9" s="392"/>
      <c r="O9" s="399">
        <f t="shared" si="1"/>
        <v>0</v>
      </c>
      <c r="P9" s="14">
        <f t="shared" si="2"/>
        <v>0</v>
      </c>
      <c r="Q9" s="14"/>
      <c r="R9" s="646"/>
    </row>
    <row r="10" spans="2:31" ht="30" customHeight="1" x14ac:dyDescent="0.2">
      <c r="B10" s="388"/>
      <c r="C10" s="388"/>
      <c r="D10" s="389"/>
      <c r="E10" s="389"/>
      <c r="F10" s="389"/>
      <c r="G10" s="393"/>
      <c r="H10" s="393"/>
      <c r="I10" s="390"/>
      <c r="J10" s="390"/>
      <c r="K10" s="392"/>
      <c r="L10" s="392"/>
      <c r="M10" s="392"/>
      <c r="N10" s="392"/>
      <c r="O10" s="399">
        <f t="shared" si="1"/>
        <v>0</v>
      </c>
      <c r="P10" s="14">
        <f t="shared" si="2"/>
        <v>0</v>
      </c>
      <c r="Q10" s="14"/>
      <c r="R10" s="646"/>
    </row>
    <row r="11" spans="2:31" ht="30" customHeight="1" x14ac:dyDescent="0.2">
      <c r="B11" s="388"/>
      <c r="C11" s="388"/>
      <c r="D11" s="389"/>
      <c r="E11" s="389"/>
      <c r="F11" s="389"/>
      <c r="G11" s="393"/>
      <c r="H11" s="393"/>
      <c r="I11" s="390"/>
      <c r="J11" s="390"/>
      <c r="K11" s="392"/>
      <c r="L11" s="392"/>
      <c r="M11" s="392"/>
      <c r="N11" s="392"/>
      <c r="O11" s="399">
        <f t="shared" si="1"/>
        <v>0</v>
      </c>
      <c r="P11" s="14">
        <f t="shared" si="2"/>
        <v>0</v>
      </c>
      <c r="Q11" s="14"/>
      <c r="R11" s="646"/>
    </row>
    <row r="12" spans="2:31" ht="30" customHeight="1" x14ac:dyDescent="0.2">
      <c r="B12" s="388"/>
      <c r="C12" s="388"/>
      <c r="D12" s="389"/>
      <c r="E12" s="389"/>
      <c r="F12" s="389"/>
      <c r="G12" s="393"/>
      <c r="H12" s="393"/>
      <c r="I12" s="390"/>
      <c r="J12" s="390"/>
      <c r="K12" s="392"/>
      <c r="L12" s="392"/>
      <c r="M12" s="392"/>
      <c r="N12" s="392"/>
      <c r="O12" s="399">
        <f t="shared" si="1"/>
        <v>0</v>
      </c>
      <c r="P12" s="14">
        <f t="shared" si="2"/>
        <v>0</v>
      </c>
      <c r="Q12" s="14"/>
      <c r="R12" s="646"/>
    </row>
    <row r="13" spans="2:31" ht="30" customHeight="1" x14ac:dyDescent="0.2">
      <c r="B13" s="388"/>
      <c r="C13" s="388"/>
      <c r="D13" s="389"/>
      <c r="E13" s="389"/>
      <c r="F13" s="389"/>
      <c r="G13" s="393"/>
      <c r="H13" s="393"/>
      <c r="I13" s="390"/>
      <c r="J13" s="390"/>
      <c r="K13" s="392"/>
      <c r="L13" s="392"/>
      <c r="M13" s="392"/>
      <c r="N13" s="392"/>
      <c r="O13" s="399">
        <f t="shared" si="1"/>
        <v>0</v>
      </c>
      <c r="P13" s="14">
        <f t="shared" si="2"/>
        <v>0</v>
      </c>
      <c r="Q13" s="14"/>
      <c r="R13" s="646"/>
    </row>
    <row r="14" spans="2:31" ht="30" customHeight="1" x14ac:dyDescent="0.2">
      <c r="B14" s="388"/>
      <c r="C14" s="388"/>
      <c r="D14" s="389"/>
      <c r="E14" s="389"/>
      <c r="F14" s="389"/>
      <c r="G14" s="393"/>
      <c r="H14" s="393"/>
      <c r="I14" s="390"/>
      <c r="J14" s="390"/>
      <c r="K14" s="392"/>
      <c r="L14" s="392"/>
      <c r="M14" s="392"/>
      <c r="N14" s="392"/>
      <c r="O14" s="399">
        <f t="shared" si="1"/>
        <v>0</v>
      </c>
      <c r="P14" s="14">
        <f t="shared" si="2"/>
        <v>0</v>
      </c>
      <c r="Q14" s="14"/>
      <c r="R14" s="646"/>
    </row>
    <row r="15" spans="2:31" ht="30" customHeight="1" x14ac:dyDescent="0.2">
      <c r="B15" s="388"/>
      <c r="C15" s="388"/>
      <c r="D15" s="389"/>
      <c r="E15" s="389"/>
      <c r="F15" s="389"/>
      <c r="G15" s="393"/>
      <c r="H15" s="393"/>
      <c r="I15" s="390"/>
      <c r="J15" s="390"/>
      <c r="K15" s="392"/>
      <c r="L15" s="392"/>
      <c r="M15" s="392"/>
      <c r="N15" s="392"/>
      <c r="O15" s="399">
        <f t="shared" si="1"/>
        <v>0</v>
      </c>
      <c r="P15" s="14">
        <f t="shared" si="2"/>
        <v>0</v>
      </c>
      <c r="Q15" s="14"/>
      <c r="R15" s="646"/>
    </row>
    <row r="16" spans="2:31" ht="30" customHeight="1" x14ac:dyDescent="0.2">
      <c r="B16" s="388"/>
      <c r="C16" s="388"/>
      <c r="D16" s="389"/>
      <c r="E16" s="389"/>
      <c r="F16" s="389"/>
      <c r="G16" s="393"/>
      <c r="H16" s="393"/>
      <c r="I16" s="390"/>
      <c r="J16" s="390"/>
      <c r="K16" s="392"/>
      <c r="L16" s="392"/>
      <c r="M16" s="392"/>
      <c r="N16" s="392"/>
      <c r="O16" s="399">
        <f t="shared" si="1"/>
        <v>0</v>
      </c>
      <c r="P16" s="14">
        <f t="shared" si="2"/>
        <v>0</v>
      </c>
      <c r="Q16" s="14"/>
      <c r="R16" s="646"/>
    </row>
    <row r="17" spans="2:18" ht="30" customHeight="1" x14ac:dyDescent="0.2">
      <c r="B17" s="388"/>
      <c r="C17" s="388"/>
      <c r="D17" s="389"/>
      <c r="E17" s="389"/>
      <c r="F17" s="389"/>
      <c r="G17" s="393"/>
      <c r="H17" s="393"/>
      <c r="I17" s="390"/>
      <c r="J17" s="390"/>
      <c r="K17" s="392"/>
      <c r="L17" s="392"/>
      <c r="M17" s="392"/>
      <c r="N17" s="392"/>
      <c r="O17" s="399">
        <f t="shared" si="1"/>
        <v>0</v>
      </c>
      <c r="P17" s="14">
        <f t="shared" si="2"/>
        <v>0</v>
      </c>
      <c r="Q17" s="14"/>
      <c r="R17" s="646"/>
    </row>
    <row r="18" spans="2:18" ht="30" customHeight="1" x14ac:dyDescent="0.2">
      <c r="B18" s="388"/>
      <c r="C18" s="388"/>
      <c r="D18" s="389"/>
      <c r="E18" s="389"/>
      <c r="F18" s="389"/>
      <c r="G18" s="393"/>
      <c r="H18" s="393"/>
      <c r="I18" s="390"/>
      <c r="J18" s="390"/>
      <c r="K18" s="392"/>
      <c r="L18" s="392"/>
      <c r="M18" s="392"/>
      <c r="N18" s="392"/>
      <c r="O18" s="399">
        <f t="shared" si="1"/>
        <v>0</v>
      </c>
      <c r="P18" s="14">
        <f t="shared" si="2"/>
        <v>0</v>
      </c>
      <c r="Q18" s="14"/>
      <c r="R18" s="646"/>
    </row>
    <row r="19" spans="2:18" ht="30" customHeight="1" x14ac:dyDescent="0.2">
      <c r="B19" s="388"/>
      <c r="C19" s="388"/>
      <c r="D19" s="389"/>
      <c r="E19" s="389"/>
      <c r="F19" s="389"/>
      <c r="G19" s="393"/>
      <c r="H19" s="393"/>
      <c r="I19" s="390"/>
      <c r="J19" s="390"/>
      <c r="K19" s="392"/>
      <c r="L19" s="392"/>
      <c r="M19" s="392"/>
      <c r="N19" s="392"/>
      <c r="O19" s="399">
        <f t="shared" si="1"/>
        <v>0</v>
      </c>
      <c r="P19" s="14">
        <f t="shared" si="2"/>
        <v>0</v>
      </c>
      <c r="Q19" s="14"/>
      <c r="R19" s="646"/>
    </row>
    <row r="20" spans="2:18" ht="30" customHeight="1" x14ac:dyDescent="0.2">
      <c r="B20" s="388"/>
      <c r="C20" s="388"/>
      <c r="D20" s="389"/>
      <c r="E20" s="389"/>
      <c r="F20" s="389"/>
      <c r="G20" s="393"/>
      <c r="H20" s="393"/>
      <c r="I20" s="390"/>
      <c r="J20" s="390"/>
      <c r="K20" s="392"/>
      <c r="L20" s="392"/>
      <c r="M20" s="392"/>
      <c r="N20" s="392"/>
      <c r="O20" s="399">
        <f t="shared" si="1"/>
        <v>0</v>
      </c>
      <c r="P20" s="14">
        <f t="shared" si="2"/>
        <v>0</v>
      </c>
      <c r="Q20" s="14"/>
      <c r="R20" s="646"/>
    </row>
    <row r="21" spans="2:18" ht="30" customHeight="1" x14ac:dyDescent="0.2">
      <c r="B21" s="388"/>
      <c r="C21" s="388"/>
      <c r="D21" s="389"/>
      <c r="E21" s="389"/>
      <c r="F21" s="389"/>
      <c r="G21" s="393"/>
      <c r="H21" s="393"/>
      <c r="I21" s="390"/>
      <c r="J21" s="390"/>
      <c r="K21" s="392"/>
      <c r="L21" s="392"/>
      <c r="M21" s="392"/>
      <c r="N21" s="392"/>
      <c r="O21" s="399">
        <f t="shared" si="1"/>
        <v>0</v>
      </c>
      <c r="P21" s="14">
        <f t="shared" si="2"/>
        <v>0</v>
      </c>
      <c r="Q21" s="14"/>
      <c r="R21" s="646"/>
    </row>
    <row r="22" spans="2:18" ht="30" customHeight="1" x14ac:dyDescent="0.2">
      <c r="B22" s="388"/>
      <c r="C22" s="388"/>
      <c r="D22" s="389"/>
      <c r="E22" s="389"/>
      <c r="F22" s="389"/>
      <c r="G22" s="393"/>
      <c r="H22" s="393"/>
      <c r="I22" s="390"/>
      <c r="J22" s="390"/>
      <c r="K22" s="392"/>
      <c r="L22" s="392"/>
      <c r="M22" s="392"/>
      <c r="N22" s="392"/>
      <c r="O22" s="399">
        <f t="shared" si="1"/>
        <v>0</v>
      </c>
      <c r="P22" s="14">
        <f t="shared" si="2"/>
        <v>0</v>
      </c>
      <c r="Q22" s="14"/>
      <c r="R22" s="646"/>
    </row>
    <row r="23" spans="2:18" ht="30" customHeight="1" x14ac:dyDescent="0.2">
      <c r="B23" s="388"/>
      <c r="C23" s="388"/>
      <c r="D23" s="389"/>
      <c r="E23" s="389"/>
      <c r="F23" s="389"/>
      <c r="G23" s="393"/>
      <c r="H23" s="393"/>
      <c r="I23" s="390"/>
      <c r="J23" s="390"/>
      <c r="K23" s="392"/>
      <c r="L23" s="392"/>
      <c r="M23" s="392"/>
      <c r="N23" s="392"/>
      <c r="O23" s="399">
        <f t="shared" si="1"/>
        <v>0</v>
      </c>
      <c r="P23" s="14">
        <f t="shared" si="2"/>
        <v>0</v>
      </c>
      <c r="Q23" s="14"/>
      <c r="R23" s="646"/>
    </row>
    <row r="24" spans="2:18" ht="30" customHeight="1" x14ac:dyDescent="0.2">
      <c r="B24" s="388"/>
      <c r="C24" s="388"/>
      <c r="D24" s="389"/>
      <c r="E24" s="389"/>
      <c r="F24" s="389"/>
      <c r="G24" s="393"/>
      <c r="H24" s="393"/>
      <c r="I24" s="390"/>
      <c r="J24" s="390"/>
      <c r="K24" s="392"/>
      <c r="L24" s="392"/>
      <c r="M24" s="392"/>
      <c r="N24" s="392"/>
      <c r="O24" s="399">
        <f t="shared" si="1"/>
        <v>0</v>
      </c>
      <c r="P24" s="14">
        <f t="shared" si="2"/>
        <v>0</v>
      </c>
      <c r="Q24" s="14"/>
      <c r="R24" s="646"/>
    </row>
    <row r="25" spans="2:18" ht="30" customHeight="1" x14ac:dyDescent="0.2">
      <c r="B25" s="388"/>
      <c r="C25" s="388"/>
      <c r="D25" s="389"/>
      <c r="E25" s="389"/>
      <c r="F25" s="389"/>
      <c r="G25" s="393"/>
      <c r="H25" s="393"/>
      <c r="I25" s="390"/>
      <c r="J25" s="390"/>
      <c r="K25" s="392"/>
      <c r="L25" s="392"/>
      <c r="M25" s="392"/>
      <c r="N25" s="392"/>
      <c r="O25" s="399">
        <f t="shared" si="1"/>
        <v>0</v>
      </c>
      <c r="P25" s="14">
        <f t="shared" si="2"/>
        <v>0</v>
      </c>
      <c r="Q25" s="14"/>
      <c r="R25" s="646"/>
    </row>
    <row r="26" spans="2:18" ht="30" customHeight="1" x14ac:dyDescent="0.2">
      <c r="B26" s="388"/>
      <c r="C26" s="388"/>
      <c r="D26" s="389"/>
      <c r="E26" s="389"/>
      <c r="F26" s="389"/>
      <c r="G26" s="393"/>
      <c r="H26" s="393"/>
      <c r="I26" s="390"/>
      <c r="J26" s="390"/>
      <c r="K26" s="392"/>
      <c r="L26" s="392"/>
      <c r="M26" s="392"/>
      <c r="N26" s="392"/>
      <c r="O26" s="399">
        <f t="shared" si="1"/>
        <v>0</v>
      </c>
      <c r="P26" s="14">
        <f t="shared" si="2"/>
        <v>0</v>
      </c>
      <c r="Q26" s="14"/>
      <c r="R26" s="646"/>
    </row>
    <row r="27" spans="2:18" ht="30" customHeight="1" x14ac:dyDescent="0.2">
      <c r="B27" s="388"/>
      <c r="C27" s="388"/>
      <c r="D27" s="389"/>
      <c r="E27" s="389"/>
      <c r="F27" s="389"/>
      <c r="G27" s="393"/>
      <c r="H27" s="393"/>
      <c r="I27" s="390"/>
      <c r="J27" s="390"/>
      <c r="K27" s="392"/>
      <c r="L27" s="392"/>
      <c r="M27" s="392"/>
      <c r="N27" s="392"/>
      <c r="O27" s="399">
        <f t="shared" si="1"/>
        <v>0</v>
      </c>
      <c r="P27" s="14">
        <f t="shared" si="2"/>
        <v>0</v>
      </c>
      <c r="Q27" s="14"/>
      <c r="R27" s="646"/>
    </row>
    <row r="28" spans="2:18" ht="30" customHeight="1" x14ac:dyDescent="0.2">
      <c r="B28" s="388"/>
      <c r="C28" s="388"/>
      <c r="D28" s="389"/>
      <c r="E28" s="389"/>
      <c r="F28" s="389"/>
      <c r="G28" s="393"/>
      <c r="H28" s="393"/>
      <c r="I28" s="390"/>
      <c r="J28" s="390"/>
      <c r="K28" s="392"/>
      <c r="L28" s="392"/>
      <c r="M28" s="392"/>
      <c r="N28" s="392"/>
      <c r="O28" s="399">
        <f t="shared" si="1"/>
        <v>0</v>
      </c>
      <c r="P28" s="14">
        <f t="shared" si="2"/>
        <v>0</v>
      </c>
      <c r="Q28" s="14"/>
      <c r="R28" s="646"/>
    </row>
    <row r="29" spans="2:18" ht="30" customHeight="1" x14ac:dyDescent="0.2">
      <c r="B29" s="388"/>
      <c r="C29" s="388"/>
      <c r="D29" s="389"/>
      <c r="E29" s="389"/>
      <c r="F29" s="389"/>
      <c r="G29" s="393"/>
      <c r="H29" s="393"/>
      <c r="I29" s="390"/>
      <c r="J29" s="390"/>
      <c r="K29" s="392"/>
      <c r="L29" s="392"/>
      <c r="M29" s="392"/>
      <c r="N29" s="392"/>
      <c r="O29" s="399">
        <f t="shared" si="1"/>
        <v>0</v>
      </c>
      <c r="P29" s="14">
        <f t="shared" si="2"/>
        <v>0</v>
      </c>
      <c r="Q29" s="14"/>
      <c r="R29" s="646"/>
    </row>
    <row r="30" spans="2:18" ht="30" customHeight="1" x14ac:dyDescent="0.2">
      <c r="B30" s="388"/>
      <c r="C30" s="388"/>
      <c r="D30" s="389"/>
      <c r="E30" s="389"/>
      <c r="F30" s="389"/>
      <c r="G30" s="393"/>
      <c r="H30" s="393"/>
      <c r="I30" s="390"/>
      <c r="J30" s="390"/>
      <c r="K30" s="392"/>
      <c r="L30" s="392"/>
      <c r="M30" s="392"/>
      <c r="N30" s="392"/>
      <c r="O30" s="399">
        <f t="shared" si="1"/>
        <v>0</v>
      </c>
      <c r="P30" s="14">
        <f t="shared" si="2"/>
        <v>0</v>
      </c>
      <c r="Q30" s="14"/>
      <c r="R30" s="646"/>
    </row>
    <row r="31" spans="2:18" ht="30" customHeight="1" x14ac:dyDescent="0.2">
      <c r="B31" s="388"/>
      <c r="C31" s="388"/>
      <c r="D31" s="389"/>
      <c r="E31" s="389"/>
      <c r="F31" s="389"/>
      <c r="G31" s="393"/>
      <c r="H31" s="393"/>
      <c r="I31" s="390"/>
      <c r="J31" s="390"/>
      <c r="K31" s="392"/>
      <c r="L31" s="392"/>
      <c r="M31" s="392"/>
      <c r="N31" s="392"/>
      <c r="O31" s="399">
        <f t="shared" si="1"/>
        <v>0</v>
      </c>
      <c r="P31" s="14">
        <f t="shared" si="2"/>
        <v>0</v>
      </c>
      <c r="Q31" s="14"/>
      <c r="R31" s="646"/>
    </row>
    <row r="32" spans="2:18" ht="30" customHeight="1" x14ac:dyDescent="0.2">
      <c r="B32" s="388"/>
      <c r="C32" s="388"/>
      <c r="D32" s="389"/>
      <c r="E32" s="389"/>
      <c r="F32" s="389"/>
      <c r="G32" s="393"/>
      <c r="H32" s="393"/>
      <c r="I32" s="390"/>
      <c r="J32" s="390"/>
      <c r="K32" s="392"/>
      <c r="L32" s="392"/>
      <c r="M32" s="392"/>
      <c r="N32" s="392"/>
      <c r="O32" s="399">
        <f t="shared" si="1"/>
        <v>0</v>
      </c>
      <c r="P32" s="14">
        <f t="shared" si="2"/>
        <v>0</v>
      </c>
      <c r="Q32" s="14"/>
      <c r="R32" s="646"/>
    </row>
    <row r="33" spans="2:18" ht="30" customHeight="1" x14ac:dyDescent="0.2">
      <c r="B33" s="388"/>
      <c r="C33" s="388"/>
      <c r="D33" s="389"/>
      <c r="E33" s="389"/>
      <c r="F33" s="389"/>
      <c r="G33" s="393"/>
      <c r="H33" s="393"/>
      <c r="I33" s="390"/>
      <c r="J33" s="390"/>
      <c r="K33" s="392"/>
      <c r="L33" s="392"/>
      <c r="M33" s="392"/>
      <c r="N33" s="392"/>
      <c r="O33" s="399">
        <f t="shared" si="1"/>
        <v>0</v>
      </c>
      <c r="P33" s="14">
        <f t="shared" si="2"/>
        <v>0</v>
      </c>
      <c r="Q33" s="14"/>
      <c r="R33" s="646"/>
    </row>
    <row r="34" spans="2:18" ht="30" customHeight="1" x14ac:dyDescent="0.2">
      <c r="B34" s="388"/>
      <c r="C34" s="388"/>
      <c r="D34" s="389"/>
      <c r="E34" s="389"/>
      <c r="F34" s="389"/>
      <c r="G34" s="393"/>
      <c r="H34" s="393"/>
      <c r="I34" s="390"/>
      <c r="J34" s="390"/>
      <c r="K34" s="392"/>
      <c r="L34" s="392"/>
      <c r="M34" s="392"/>
      <c r="N34" s="392"/>
      <c r="O34" s="399">
        <f t="shared" si="1"/>
        <v>0</v>
      </c>
      <c r="P34" s="14">
        <f t="shared" si="2"/>
        <v>0</v>
      </c>
      <c r="Q34" s="14"/>
      <c r="R34" s="646"/>
    </row>
    <row r="35" spans="2:18" ht="30" customHeight="1" x14ac:dyDescent="0.2">
      <c r="B35" s="388"/>
      <c r="C35" s="388"/>
      <c r="D35" s="389"/>
      <c r="E35" s="389"/>
      <c r="F35" s="389"/>
      <c r="G35" s="393"/>
      <c r="H35" s="393"/>
      <c r="I35" s="390"/>
      <c r="J35" s="390"/>
      <c r="K35" s="392"/>
      <c r="L35" s="392"/>
      <c r="M35" s="392"/>
      <c r="N35" s="392"/>
      <c r="O35" s="399">
        <f t="shared" si="1"/>
        <v>0</v>
      </c>
      <c r="P35" s="14">
        <f t="shared" si="2"/>
        <v>0</v>
      </c>
      <c r="Q35" s="14"/>
      <c r="R35" s="646"/>
    </row>
    <row r="36" spans="2:18" ht="30" customHeight="1" x14ac:dyDescent="0.2">
      <c r="B36" s="388"/>
      <c r="C36" s="388"/>
      <c r="D36" s="389"/>
      <c r="E36" s="389"/>
      <c r="F36" s="389"/>
      <c r="G36" s="393"/>
      <c r="H36" s="393"/>
      <c r="I36" s="390"/>
      <c r="J36" s="390"/>
      <c r="K36" s="392"/>
      <c r="L36" s="392"/>
      <c r="M36" s="392"/>
      <c r="N36" s="392"/>
      <c r="O36" s="399">
        <f t="shared" si="1"/>
        <v>0</v>
      </c>
      <c r="P36" s="14">
        <f t="shared" si="2"/>
        <v>0</v>
      </c>
      <c r="Q36" s="14"/>
      <c r="R36" s="646"/>
    </row>
    <row r="37" spans="2:18" ht="30" customHeight="1" x14ac:dyDescent="0.2">
      <c r="B37" s="388"/>
      <c r="C37" s="388"/>
      <c r="D37" s="389"/>
      <c r="E37" s="389"/>
      <c r="F37" s="389"/>
      <c r="G37" s="393"/>
      <c r="H37" s="393"/>
      <c r="I37" s="390"/>
      <c r="J37" s="390"/>
      <c r="K37" s="392"/>
      <c r="L37" s="392"/>
      <c r="M37" s="392"/>
      <c r="N37" s="392"/>
      <c r="O37" s="399">
        <f t="shared" si="1"/>
        <v>0</v>
      </c>
      <c r="P37" s="14">
        <f t="shared" si="2"/>
        <v>0</v>
      </c>
      <c r="Q37" s="14"/>
      <c r="R37" s="646"/>
    </row>
    <row r="38" spans="2:18" ht="30" customHeight="1" x14ac:dyDescent="0.2">
      <c r="B38" s="388"/>
      <c r="C38" s="388"/>
      <c r="D38" s="389"/>
      <c r="E38" s="389"/>
      <c r="F38" s="389"/>
      <c r="G38" s="393"/>
      <c r="H38" s="393"/>
      <c r="I38" s="390"/>
      <c r="J38" s="390"/>
      <c r="K38" s="392"/>
      <c r="L38" s="392"/>
      <c r="M38" s="392"/>
      <c r="N38" s="392"/>
      <c r="O38" s="399">
        <f t="shared" si="1"/>
        <v>0</v>
      </c>
      <c r="P38" s="14">
        <f t="shared" si="2"/>
        <v>0</v>
      </c>
      <c r="Q38" s="14"/>
      <c r="R38" s="646"/>
    </row>
    <row r="39" spans="2:18" ht="30" customHeight="1" x14ac:dyDescent="0.2">
      <c r="B39" s="388"/>
      <c r="C39" s="388"/>
      <c r="D39" s="389"/>
      <c r="E39" s="389"/>
      <c r="F39" s="389"/>
      <c r="G39" s="393"/>
      <c r="H39" s="393"/>
      <c r="I39" s="390"/>
      <c r="J39" s="390"/>
      <c r="K39" s="392"/>
      <c r="L39" s="392"/>
      <c r="M39" s="392"/>
      <c r="N39" s="392"/>
      <c r="O39" s="399">
        <f t="shared" si="1"/>
        <v>0</v>
      </c>
      <c r="P39" s="14">
        <f t="shared" si="2"/>
        <v>0</v>
      </c>
      <c r="Q39" s="14"/>
      <c r="R39" s="646"/>
    </row>
    <row r="40" spans="2:18" ht="30" customHeight="1" x14ac:dyDescent="0.2">
      <c r="B40" s="388"/>
      <c r="C40" s="388"/>
      <c r="D40" s="389"/>
      <c r="E40" s="389"/>
      <c r="F40" s="389"/>
      <c r="G40" s="393"/>
      <c r="H40" s="393"/>
      <c r="I40" s="390"/>
      <c r="J40" s="390"/>
      <c r="K40" s="392"/>
      <c r="L40" s="392"/>
      <c r="M40" s="392"/>
      <c r="N40" s="392"/>
      <c r="O40" s="399">
        <f t="shared" si="1"/>
        <v>0</v>
      </c>
      <c r="P40" s="14">
        <f t="shared" si="2"/>
        <v>0</v>
      </c>
      <c r="Q40" s="14"/>
      <c r="R40" s="646"/>
    </row>
    <row r="41" spans="2:18" ht="30" customHeight="1" x14ac:dyDescent="0.2">
      <c r="B41" s="388"/>
      <c r="C41" s="388"/>
      <c r="D41" s="389"/>
      <c r="E41" s="389"/>
      <c r="F41" s="389"/>
      <c r="G41" s="393"/>
      <c r="H41" s="393"/>
      <c r="I41" s="390"/>
      <c r="J41" s="390"/>
      <c r="K41" s="392"/>
      <c r="L41" s="392"/>
      <c r="M41" s="392"/>
      <c r="N41" s="392"/>
      <c r="O41" s="399">
        <f t="shared" si="1"/>
        <v>0</v>
      </c>
      <c r="P41" s="14">
        <f t="shared" si="2"/>
        <v>0</v>
      </c>
      <c r="Q41" s="14"/>
      <c r="R41" s="646"/>
    </row>
    <row r="42" spans="2:18" ht="30" customHeight="1" x14ac:dyDescent="0.2">
      <c r="B42" s="388"/>
      <c r="C42" s="388"/>
      <c r="D42" s="389"/>
      <c r="E42" s="389"/>
      <c r="F42" s="389"/>
      <c r="G42" s="393"/>
      <c r="H42" s="393"/>
      <c r="I42" s="390"/>
      <c r="J42" s="390"/>
      <c r="K42" s="392"/>
      <c r="L42" s="392"/>
      <c r="M42" s="392"/>
      <c r="N42" s="392"/>
      <c r="O42" s="399">
        <f t="shared" si="1"/>
        <v>0</v>
      </c>
      <c r="P42" s="14">
        <f t="shared" si="2"/>
        <v>0</v>
      </c>
      <c r="Q42" s="14"/>
      <c r="R42" s="646"/>
    </row>
    <row r="43" spans="2:18" ht="30" customHeight="1" x14ac:dyDescent="0.2">
      <c r="B43" s="388"/>
      <c r="C43" s="388"/>
      <c r="D43" s="389"/>
      <c r="E43" s="389"/>
      <c r="F43" s="389"/>
      <c r="G43" s="393"/>
      <c r="H43" s="393"/>
      <c r="I43" s="390"/>
      <c r="J43" s="390"/>
      <c r="K43" s="392"/>
      <c r="L43" s="392"/>
      <c r="M43" s="392"/>
      <c r="N43" s="392"/>
      <c r="O43" s="399">
        <f t="shared" si="1"/>
        <v>0</v>
      </c>
      <c r="P43" s="14">
        <f t="shared" si="2"/>
        <v>0</v>
      </c>
      <c r="Q43" s="14"/>
      <c r="R43" s="646"/>
    </row>
    <row r="44" spans="2:18" ht="30" customHeight="1" x14ac:dyDescent="0.2">
      <c r="B44" s="388"/>
      <c r="C44" s="388"/>
      <c r="D44" s="389"/>
      <c r="E44" s="389"/>
      <c r="F44" s="389"/>
      <c r="G44" s="393"/>
      <c r="H44" s="393"/>
      <c r="I44" s="390"/>
      <c r="J44" s="390"/>
      <c r="K44" s="392"/>
      <c r="L44" s="392"/>
      <c r="M44" s="392"/>
      <c r="N44" s="392"/>
      <c r="O44" s="399">
        <f t="shared" si="1"/>
        <v>0</v>
      </c>
      <c r="P44" s="14">
        <f t="shared" si="2"/>
        <v>0</v>
      </c>
      <c r="Q44" s="14"/>
      <c r="R44" s="646"/>
    </row>
    <row r="45" spans="2:18" ht="30" customHeight="1" x14ac:dyDescent="0.2">
      <c r="B45" s="388"/>
      <c r="C45" s="388"/>
      <c r="D45" s="389"/>
      <c r="E45" s="389"/>
      <c r="F45" s="389"/>
      <c r="G45" s="393"/>
      <c r="H45" s="393"/>
      <c r="I45" s="390"/>
      <c r="J45" s="390"/>
      <c r="K45" s="392"/>
      <c r="L45" s="392"/>
      <c r="M45" s="392"/>
      <c r="N45" s="392"/>
      <c r="O45" s="399">
        <f t="shared" si="1"/>
        <v>0</v>
      </c>
      <c r="P45" s="14">
        <f t="shared" si="2"/>
        <v>0</v>
      </c>
      <c r="Q45" s="14"/>
      <c r="R45" s="646"/>
    </row>
    <row r="46" spans="2:18" ht="30" customHeight="1" x14ac:dyDescent="0.2">
      <c r="B46" s="388"/>
      <c r="C46" s="388"/>
      <c r="D46" s="389"/>
      <c r="E46" s="389"/>
      <c r="F46" s="389"/>
      <c r="G46" s="393"/>
      <c r="H46" s="393"/>
      <c r="I46" s="390"/>
      <c r="J46" s="390"/>
      <c r="K46" s="392"/>
      <c r="L46" s="392"/>
      <c r="M46" s="392"/>
      <c r="N46" s="392"/>
      <c r="O46" s="399">
        <f t="shared" si="1"/>
        <v>0</v>
      </c>
      <c r="P46" s="14">
        <f t="shared" si="2"/>
        <v>0</v>
      </c>
      <c r="Q46" s="14"/>
      <c r="R46" s="646"/>
    </row>
    <row r="47" spans="2:18" ht="30" customHeight="1" x14ac:dyDescent="0.2">
      <c r="B47" s="388"/>
      <c r="C47" s="388"/>
      <c r="D47" s="389"/>
      <c r="E47" s="389"/>
      <c r="F47" s="389"/>
      <c r="G47" s="393"/>
      <c r="H47" s="393"/>
      <c r="I47" s="390"/>
      <c r="J47" s="390"/>
      <c r="K47" s="392"/>
      <c r="L47" s="392"/>
      <c r="M47" s="392"/>
      <c r="N47" s="392"/>
      <c r="O47" s="399">
        <f t="shared" si="1"/>
        <v>0</v>
      </c>
      <c r="P47" s="14">
        <f t="shared" si="2"/>
        <v>0</v>
      </c>
      <c r="Q47" s="14"/>
      <c r="R47" s="646"/>
    </row>
    <row r="48" spans="2:18" ht="30" customHeight="1" x14ac:dyDescent="0.2">
      <c r="B48" s="388"/>
      <c r="C48" s="388"/>
      <c r="D48" s="389"/>
      <c r="E48" s="389"/>
      <c r="F48" s="389"/>
      <c r="G48" s="393"/>
      <c r="H48" s="393"/>
      <c r="I48" s="390"/>
      <c r="J48" s="390"/>
      <c r="K48" s="392"/>
      <c r="L48" s="392"/>
      <c r="M48" s="392"/>
      <c r="N48" s="392"/>
      <c r="O48" s="399">
        <f t="shared" si="1"/>
        <v>0</v>
      </c>
      <c r="P48" s="14">
        <f t="shared" si="2"/>
        <v>0</v>
      </c>
      <c r="Q48" s="14"/>
      <c r="R48" s="646"/>
    </row>
    <row r="49" spans="2:18" ht="30" customHeight="1" x14ac:dyDescent="0.2">
      <c r="B49" s="388"/>
      <c r="C49" s="388"/>
      <c r="D49" s="389"/>
      <c r="E49" s="389"/>
      <c r="F49" s="389"/>
      <c r="G49" s="393"/>
      <c r="H49" s="393"/>
      <c r="I49" s="390"/>
      <c r="J49" s="390"/>
      <c r="K49" s="392"/>
      <c r="L49" s="392"/>
      <c r="M49" s="392"/>
      <c r="N49" s="392"/>
      <c r="O49" s="399">
        <f t="shared" si="1"/>
        <v>0</v>
      </c>
      <c r="P49" s="14">
        <f t="shared" si="2"/>
        <v>0</v>
      </c>
      <c r="Q49" s="14"/>
      <c r="R49" s="646"/>
    </row>
    <row r="50" spans="2:18" ht="30" customHeight="1" x14ac:dyDescent="0.2">
      <c r="B50" s="388"/>
      <c r="C50" s="388"/>
      <c r="D50" s="389"/>
      <c r="E50" s="389"/>
      <c r="F50" s="389"/>
      <c r="G50" s="393"/>
      <c r="H50" s="393"/>
      <c r="I50" s="390"/>
      <c r="J50" s="390"/>
      <c r="K50" s="392"/>
      <c r="L50" s="392"/>
      <c r="M50" s="392"/>
      <c r="N50" s="392"/>
      <c r="O50" s="399">
        <f t="shared" si="1"/>
        <v>0</v>
      </c>
      <c r="P50" s="14">
        <f t="shared" si="2"/>
        <v>0</v>
      </c>
      <c r="Q50" s="14"/>
      <c r="R50" s="646"/>
    </row>
    <row r="51" spans="2:18" ht="30" customHeight="1" x14ac:dyDescent="0.2">
      <c r="B51" s="388"/>
      <c r="C51" s="388"/>
      <c r="D51" s="389"/>
      <c r="E51" s="389"/>
      <c r="F51" s="389"/>
      <c r="G51" s="393"/>
      <c r="H51" s="393"/>
      <c r="I51" s="390"/>
      <c r="J51" s="390"/>
      <c r="K51" s="392"/>
      <c r="L51" s="392"/>
      <c r="M51" s="392"/>
      <c r="N51" s="392"/>
      <c r="O51" s="399">
        <f t="shared" si="1"/>
        <v>0</v>
      </c>
      <c r="P51" s="14">
        <f t="shared" si="2"/>
        <v>0</v>
      </c>
      <c r="Q51" s="14"/>
      <c r="R51" s="646"/>
    </row>
    <row r="52" spans="2:18" ht="30" customHeight="1" x14ac:dyDescent="0.2">
      <c r="B52" s="388"/>
      <c r="C52" s="388"/>
      <c r="D52" s="389"/>
      <c r="E52" s="389"/>
      <c r="F52" s="389"/>
      <c r="G52" s="393"/>
      <c r="H52" s="393"/>
      <c r="I52" s="390"/>
      <c r="J52" s="390"/>
      <c r="K52" s="392"/>
      <c r="L52" s="392"/>
      <c r="M52" s="392"/>
      <c r="N52" s="392"/>
      <c r="O52" s="399">
        <f t="shared" si="1"/>
        <v>0</v>
      </c>
      <c r="P52" s="14">
        <f t="shared" si="2"/>
        <v>0</v>
      </c>
      <c r="Q52" s="14"/>
      <c r="R52" s="646"/>
    </row>
    <row r="53" spans="2:18" ht="30" customHeight="1" x14ac:dyDescent="0.2">
      <c r="B53" s="388"/>
      <c r="C53" s="388"/>
      <c r="D53" s="389"/>
      <c r="E53" s="389"/>
      <c r="F53" s="389"/>
      <c r="G53" s="393"/>
      <c r="H53" s="393"/>
      <c r="I53" s="390"/>
      <c r="J53" s="390"/>
      <c r="K53" s="392"/>
      <c r="L53" s="392"/>
      <c r="M53" s="392"/>
      <c r="N53" s="392"/>
      <c r="O53" s="399">
        <f t="shared" si="1"/>
        <v>0</v>
      </c>
      <c r="P53" s="14">
        <f t="shared" si="2"/>
        <v>0</v>
      </c>
      <c r="Q53" s="14"/>
      <c r="R53" s="646"/>
    </row>
    <row r="54" spans="2:18" ht="30" customHeight="1" x14ac:dyDescent="0.2">
      <c r="B54" s="388"/>
      <c r="C54" s="388"/>
      <c r="D54" s="389"/>
      <c r="E54" s="389"/>
      <c r="F54" s="389"/>
      <c r="G54" s="393"/>
      <c r="H54" s="393"/>
      <c r="I54" s="390"/>
      <c r="J54" s="390"/>
      <c r="K54" s="392"/>
      <c r="L54" s="392"/>
      <c r="M54" s="392"/>
      <c r="N54" s="392"/>
      <c r="O54" s="399">
        <f t="shared" si="1"/>
        <v>0</v>
      </c>
      <c r="P54" s="14">
        <f t="shared" si="2"/>
        <v>0</v>
      </c>
      <c r="Q54" s="14"/>
      <c r="R54" s="646"/>
    </row>
    <row r="55" spans="2:18" ht="30" customHeight="1" x14ac:dyDescent="0.2">
      <c r="B55" s="388"/>
      <c r="C55" s="388"/>
      <c r="D55" s="389"/>
      <c r="E55" s="389"/>
      <c r="F55" s="389"/>
      <c r="G55" s="393"/>
      <c r="H55" s="393"/>
      <c r="I55" s="390"/>
      <c r="J55" s="390"/>
      <c r="K55" s="392"/>
      <c r="L55" s="392"/>
      <c r="M55" s="392"/>
      <c r="N55" s="392"/>
      <c r="O55" s="399">
        <f t="shared" si="1"/>
        <v>0</v>
      </c>
      <c r="P55" s="14">
        <f t="shared" si="2"/>
        <v>0</v>
      </c>
      <c r="Q55" s="14"/>
      <c r="R55" s="646"/>
    </row>
    <row r="56" spans="2:18" ht="30" customHeight="1" x14ac:dyDescent="0.2">
      <c r="B56" s="388"/>
      <c r="C56" s="388"/>
      <c r="D56" s="389"/>
      <c r="E56" s="389"/>
      <c r="F56" s="389"/>
      <c r="G56" s="393"/>
      <c r="H56" s="393"/>
      <c r="I56" s="390"/>
      <c r="J56" s="390"/>
      <c r="K56" s="392"/>
      <c r="L56" s="392"/>
      <c r="M56" s="392"/>
      <c r="N56" s="392"/>
      <c r="O56" s="399">
        <f t="shared" si="1"/>
        <v>0</v>
      </c>
      <c r="P56" s="14">
        <f t="shared" si="2"/>
        <v>0</v>
      </c>
      <c r="Q56" s="14"/>
      <c r="R56" s="646"/>
    </row>
    <row r="57" spans="2:18" ht="30" customHeight="1" x14ac:dyDescent="0.2">
      <c r="B57" s="388"/>
      <c r="C57" s="388"/>
      <c r="D57" s="389"/>
      <c r="E57" s="389"/>
      <c r="F57" s="389"/>
      <c r="G57" s="393"/>
      <c r="H57" s="393"/>
      <c r="I57" s="390"/>
      <c r="J57" s="390"/>
      <c r="K57" s="392"/>
      <c r="L57" s="392"/>
      <c r="M57" s="392"/>
      <c r="N57" s="392"/>
      <c r="O57" s="399">
        <f t="shared" si="1"/>
        <v>0</v>
      </c>
      <c r="P57" s="14">
        <f t="shared" si="2"/>
        <v>0</v>
      </c>
      <c r="Q57" s="14"/>
      <c r="R57" s="646"/>
    </row>
    <row r="58" spans="2:18" ht="30" customHeight="1" x14ac:dyDescent="0.2">
      <c r="B58" s="388"/>
      <c r="C58" s="388"/>
      <c r="D58" s="389"/>
      <c r="E58" s="389"/>
      <c r="F58" s="389"/>
      <c r="G58" s="393"/>
      <c r="H58" s="393"/>
      <c r="I58" s="390"/>
      <c r="J58" s="390"/>
      <c r="K58" s="392"/>
      <c r="L58" s="392"/>
      <c r="M58" s="392"/>
      <c r="N58" s="392"/>
      <c r="O58" s="399">
        <f t="shared" si="1"/>
        <v>0</v>
      </c>
      <c r="P58" s="14">
        <f t="shared" si="2"/>
        <v>0</v>
      </c>
      <c r="Q58" s="14"/>
      <c r="R58" s="646"/>
    </row>
    <row r="59" spans="2:18" ht="30" customHeight="1" x14ac:dyDescent="0.2">
      <c r="B59" s="388"/>
      <c r="C59" s="388"/>
      <c r="D59" s="389"/>
      <c r="E59" s="389"/>
      <c r="F59" s="389"/>
      <c r="G59" s="393"/>
      <c r="H59" s="393"/>
      <c r="I59" s="390"/>
      <c r="J59" s="390"/>
      <c r="K59" s="392"/>
      <c r="L59" s="392"/>
      <c r="M59" s="392"/>
      <c r="N59" s="392"/>
      <c r="O59" s="399">
        <f t="shared" si="1"/>
        <v>0</v>
      </c>
      <c r="P59" s="14">
        <f t="shared" si="2"/>
        <v>0</v>
      </c>
      <c r="Q59" s="14"/>
      <c r="R59" s="646"/>
    </row>
    <row r="60" spans="2:18" ht="30" customHeight="1" x14ac:dyDescent="0.2">
      <c r="B60" s="388"/>
      <c r="C60" s="388"/>
      <c r="D60" s="389"/>
      <c r="E60" s="389"/>
      <c r="F60" s="389"/>
      <c r="G60" s="393"/>
      <c r="H60" s="393"/>
      <c r="I60" s="390"/>
      <c r="J60" s="390"/>
      <c r="K60" s="392"/>
      <c r="L60" s="392"/>
      <c r="M60" s="392"/>
      <c r="N60" s="392"/>
      <c r="O60" s="399">
        <f t="shared" si="1"/>
        <v>0</v>
      </c>
      <c r="P60" s="14">
        <f t="shared" si="2"/>
        <v>0</v>
      </c>
      <c r="Q60" s="14"/>
      <c r="R60" s="646"/>
    </row>
    <row r="61" spans="2:18" ht="30" customHeight="1" x14ac:dyDescent="0.2">
      <c r="B61" s="388"/>
      <c r="C61" s="388"/>
      <c r="D61" s="389"/>
      <c r="E61" s="389"/>
      <c r="F61" s="389"/>
      <c r="G61" s="393"/>
      <c r="H61" s="393"/>
      <c r="I61" s="390"/>
      <c r="J61" s="390"/>
      <c r="K61" s="392"/>
      <c r="L61" s="392"/>
      <c r="M61" s="392"/>
      <c r="N61" s="392"/>
      <c r="O61" s="399">
        <f t="shared" si="1"/>
        <v>0</v>
      </c>
      <c r="P61" s="14">
        <f t="shared" si="2"/>
        <v>0</v>
      </c>
      <c r="Q61" s="14"/>
      <c r="R61" s="646"/>
    </row>
    <row r="62" spans="2:18" ht="30" customHeight="1" x14ac:dyDescent="0.2">
      <c r="B62" s="388"/>
      <c r="C62" s="388"/>
      <c r="D62" s="389"/>
      <c r="E62" s="389"/>
      <c r="F62" s="389"/>
      <c r="G62" s="393"/>
      <c r="H62" s="393"/>
      <c r="I62" s="390"/>
      <c r="J62" s="390"/>
      <c r="K62" s="392"/>
      <c r="L62" s="392"/>
      <c r="M62" s="392"/>
      <c r="N62" s="392"/>
      <c r="O62" s="399">
        <f t="shared" si="1"/>
        <v>0</v>
      </c>
      <c r="P62" s="14">
        <f t="shared" si="2"/>
        <v>0</v>
      </c>
      <c r="Q62" s="14"/>
      <c r="R62" s="646"/>
    </row>
    <row r="63" spans="2:18" ht="30" customHeight="1" x14ac:dyDescent="0.2">
      <c r="B63" s="388"/>
      <c r="C63" s="388"/>
      <c r="D63" s="389"/>
      <c r="E63" s="389"/>
      <c r="F63" s="389"/>
      <c r="G63" s="393"/>
      <c r="H63" s="393"/>
      <c r="I63" s="390"/>
      <c r="J63" s="390"/>
      <c r="K63" s="392"/>
      <c r="L63" s="392"/>
      <c r="M63" s="392"/>
      <c r="N63" s="392"/>
      <c r="O63" s="399">
        <f t="shared" si="1"/>
        <v>0</v>
      </c>
      <c r="P63" s="14">
        <f t="shared" si="2"/>
        <v>0</v>
      </c>
      <c r="Q63" s="14"/>
      <c r="R63" s="646"/>
    </row>
    <row r="64" spans="2:18" ht="30" customHeight="1" x14ac:dyDescent="0.2">
      <c r="B64" s="388"/>
      <c r="C64" s="388"/>
      <c r="D64" s="389"/>
      <c r="E64" s="389"/>
      <c r="F64" s="389"/>
      <c r="G64" s="393"/>
      <c r="H64" s="393"/>
      <c r="I64" s="390"/>
      <c r="J64" s="390"/>
      <c r="K64" s="392"/>
      <c r="L64" s="392"/>
      <c r="M64" s="392"/>
      <c r="N64" s="392"/>
      <c r="O64" s="399">
        <f t="shared" si="1"/>
        <v>0</v>
      </c>
      <c r="P64" s="14">
        <f t="shared" si="2"/>
        <v>0</v>
      </c>
      <c r="Q64" s="14"/>
      <c r="R64" s="646"/>
    </row>
    <row r="65" spans="2:18" ht="30" customHeight="1" x14ac:dyDescent="0.2">
      <c r="B65" s="388"/>
      <c r="C65" s="388"/>
      <c r="D65" s="389"/>
      <c r="E65" s="389"/>
      <c r="F65" s="389"/>
      <c r="G65" s="393"/>
      <c r="H65" s="393"/>
      <c r="I65" s="390"/>
      <c r="J65" s="390"/>
      <c r="K65" s="392"/>
      <c r="L65" s="392"/>
      <c r="M65" s="392"/>
      <c r="N65" s="392"/>
      <c r="O65" s="399">
        <f t="shared" si="1"/>
        <v>0</v>
      </c>
      <c r="P65" s="14">
        <f t="shared" si="2"/>
        <v>0</v>
      </c>
      <c r="Q65" s="14"/>
      <c r="R65" s="646"/>
    </row>
    <row r="66" spans="2:18" ht="30" customHeight="1" x14ac:dyDescent="0.2">
      <c r="B66" s="388"/>
      <c r="C66" s="388"/>
      <c r="D66" s="389"/>
      <c r="E66" s="389"/>
      <c r="F66" s="389"/>
      <c r="G66" s="393"/>
      <c r="H66" s="393"/>
      <c r="I66" s="390"/>
      <c r="J66" s="390"/>
      <c r="K66" s="392"/>
      <c r="L66" s="392"/>
      <c r="M66" s="392"/>
      <c r="N66" s="392"/>
      <c r="O66" s="399">
        <f t="shared" si="1"/>
        <v>0</v>
      </c>
      <c r="P66" s="14">
        <f t="shared" si="2"/>
        <v>0</v>
      </c>
      <c r="Q66" s="14"/>
      <c r="R66" s="646"/>
    </row>
    <row r="67" spans="2:18" ht="30" customHeight="1" x14ac:dyDescent="0.2">
      <c r="B67" s="388"/>
      <c r="C67" s="388"/>
      <c r="D67" s="389"/>
      <c r="E67" s="389"/>
      <c r="F67" s="389"/>
      <c r="G67" s="393"/>
      <c r="H67" s="393"/>
      <c r="I67" s="390"/>
      <c r="J67" s="390"/>
      <c r="K67" s="392"/>
      <c r="L67" s="392"/>
      <c r="M67" s="392"/>
      <c r="N67" s="392"/>
      <c r="O67" s="399">
        <f t="shared" si="1"/>
        <v>0</v>
      </c>
      <c r="P67" s="14">
        <f t="shared" si="2"/>
        <v>0</v>
      </c>
      <c r="Q67" s="14"/>
      <c r="R67" s="646"/>
    </row>
    <row r="68" spans="2:18" ht="30" customHeight="1" x14ac:dyDescent="0.2">
      <c r="B68" s="388"/>
      <c r="C68" s="388"/>
      <c r="D68" s="389"/>
      <c r="E68" s="389"/>
      <c r="F68" s="389"/>
      <c r="G68" s="393"/>
      <c r="H68" s="393"/>
      <c r="I68" s="390"/>
      <c r="J68" s="390"/>
      <c r="K68" s="392"/>
      <c r="L68" s="392"/>
      <c r="M68" s="392"/>
      <c r="N68" s="392"/>
      <c r="O68" s="399">
        <f t="shared" si="1"/>
        <v>0</v>
      </c>
      <c r="P68" s="14">
        <f t="shared" si="2"/>
        <v>0</v>
      </c>
      <c r="Q68" s="14"/>
      <c r="R68" s="646"/>
    </row>
    <row r="69" spans="2:18" ht="30" customHeight="1" x14ac:dyDescent="0.2">
      <c r="B69" s="388"/>
      <c r="C69" s="388"/>
      <c r="D69" s="389"/>
      <c r="E69" s="389"/>
      <c r="F69" s="389"/>
      <c r="G69" s="393"/>
      <c r="H69" s="393"/>
      <c r="I69" s="390"/>
      <c r="J69" s="390"/>
      <c r="K69" s="392"/>
      <c r="L69" s="392"/>
      <c r="M69" s="392"/>
      <c r="N69" s="392"/>
      <c r="O69" s="399">
        <f t="shared" si="1"/>
        <v>0</v>
      </c>
      <c r="P69" s="14">
        <f t="shared" si="2"/>
        <v>0</v>
      </c>
      <c r="Q69" s="14"/>
      <c r="R69" s="646"/>
    </row>
    <row r="70" spans="2:18" ht="30" customHeight="1" x14ac:dyDescent="0.2">
      <c r="B70" s="388"/>
      <c r="C70" s="388"/>
      <c r="D70" s="389"/>
      <c r="E70" s="389"/>
      <c r="F70" s="389"/>
      <c r="G70" s="393"/>
      <c r="H70" s="393"/>
      <c r="I70" s="390"/>
      <c r="J70" s="390"/>
      <c r="K70" s="392"/>
      <c r="L70" s="392"/>
      <c r="M70" s="392"/>
      <c r="N70" s="392"/>
      <c r="O70" s="399">
        <f t="shared" ref="O70:O133" si="3">+N70+M70</f>
        <v>0</v>
      </c>
      <c r="P70" s="14">
        <f t="shared" ref="P70:P133" si="4">+O70-Q70</f>
        <v>0</v>
      </c>
      <c r="Q70" s="14"/>
      <c r="R70" s="646"/>
    </row>
    <row r="71" spans="2:18" ht="30" customHeight="1" x14ac:dyDescent="0.2">
      <c r="B71" s="388"/>
      <c r="C71" s="388"/>
      <c r="D71" s="389"/>
      <c r="E71" s="389"/>
      <c r="F71" s="389"/>
      <c r="G71" s="393"/>
      <c r="H71" s="393"/>
      <c r="I71" s="390"/>
      <c r="J71" s="390"/>
      <c r="K71" s="392"/>
      <c r="L71" s="392"/>
      <c r="M71" s="392"/>
      <c r="N71" s="392"/>
      <c r="O71" s="399">
        <f t="shared" si="3"/>
        <v>0</v>
      </c>
      <c r="P71" s="14">
        <f t="shared" si="4"/>
        <v>0</v>
      </c>
      <c r="Q71" s="14"/>
      <c r="R71" s="646"/>
    </row>
    <row r="72" spans="2:18" ht="30" customHeight="1" x14ac:dyDescent="0.2">
      <c r="B72" s="388"/>
      <c r="C72" s="388"/>
      <c r="D72" s="389"/>
      <c r="E72" s="389"/>
      <c r="F72" s="389"/>
      <c r="G72" s="393"/>
      <c r="H72" s="393"/>
      <c r="I72" s="390"/>
      <c r="J72" s="390"/>
      <c r="K72" s="392"/>
      <c r="L72" s="392"/>
      <c r="M72" s="392"/>
      <c r="N72" s="392"/>
      <c r="O72" s="399">
        <f t="shared" si="3"/>
        <v>0</v>
      </c>
      <c r="P72" s="14">
        <f t="shared" si="4"/>
        <v>0</v>
      </c>
      <c r="Q72" s="14"/>
      <c r="R72" s="646"/>
    </row>
    <row r="73" spans="2:18" ht="30" customHeight="1" x14ac:dyDescent="0.2">
      <c r="B73" s="388"/>
      <c r="C73" s="388"/>
      <c r="D73" s="389"/>
      <c r="E73" s="389"/>
      <c r="F73" s="389"/>
      <c r="G73" s="393"/>
      <c r="H73" s="393"/>
      <c r="I73" s="390"/>
      <c r="J73" s="390"/>
      <c r="K73" s="392"/>
      <c r="L73" s="392"/>
      <c r="M73" s="392"/>
      <c r="N73" s="392"/>
      <c r="O73" s="399">
        <f t="shared" si="3"/>
        <v>0</v>
      </c>
      <c r="P73" s="14">
        <f t="shared" si="4"/>
        <v>0</v>
      </c>
      <c r="Q73" s="14"/>
      <c r="R73" s="646"/>
    </row>
    <row r="74" spans="2:18" ht="30" customHeight="1" x14ac:dyDescent="0.2">
      <c r="B74" s="388"/>
      <c r="C74" s="388"/>
      <c r="D74" s="389"/>
      <c r="E74" s="389"/>
      <c r="F74" s="389"/>
      <c r="G74" s="393"/>
      <c r="H74" s="393"/>
      <c r="I74" s="390"/>
      <c r="J74" s="390"/>
      <c r="K74" s="392"/>
      <c r="L74" s="392"/>
      <c r="M74" s="392"/>
      <c r="N74" s="392"/>
      <c r="O74" s="399">
        <f t="shared" si="3"/>
        <v>0</v>
      </c>
      <c r="P74" s="14">
        <f t="shared" si="4"/>
        <v>0</v>
      </c>
      <c r="Q74" s="14"/>
      <c r="R74" s="646"/>
    </row>
    <row r="75" spans="2:18" ht="30" customHeight="1" x14ac:dyDescent="0.2">
      <c r="B75" s="388"/>
      <c r="C75" s="388"/>
      <c r="D75" s="389"/>
      <c r="E75" s="389"/>
      <c r="F75" s="389"/>
      <c r="G75" s="393"/>
      <c r="H75" s="393"/>
      <c r="I75" s="390"/>
      <c r="J75" s="390"/>
      <c r="K75" s="392"/>
      <c r="L75" s="392"/>
      <c r="M75" s="392"/>
      <c r="N75" s="392"/>
      <c r="O75" s="399">
        <f t="shared" si="3"/>
        <v>0</v>
      </c>
      <c r="P75" s="14">
        <f t="shared" si="4"/>
        <v>0</v>
      </c>
      <c r="Q75" s="14"/>
      <c r="R75" s="646"/>
    </row>
    <row r="76" spans="2:18" ht="30" customHeight="1" x14ac:dyDescent="0.2">
      <c r="B76" s="388"/>
      <c r="C76" s="388"/>
      <c r="D76" s="389"/>
      <c r="E76" s="389"/>
      <c r="F76" s="389"/>
      <c r="G76" s="393"/>
      <c r="H76" s="393"/>
      <c r="I76" s="390"/>
      <c r="J76" s="390"/>
      <c r="K76" s="392"/>
      <c r="L76" s="392"/>
      <c r="M76" s="392"/>
      <c r="N76" s="392"/>
      <c r="O76" s="399">
        <f t="shared" si="3"/>
        <v>0</v>
      </c>
      <c r="P76" s="14">
        <f t="shared" si="4"/>
        <v>0</v>
      </c>
      <c r="Q76" s="14"/>
      <c r="R76" s="646"/>
    </row>
    <row r="77" spans="2:18" ht="30" customHeight="1" x14ac:dyDescent="0.2">
      <c r="B77" s="388"/>
      <c r="C77" s="388"/>
      <c r="D77" s="389"/>
      <c r="E77" s="389"/>
      <c r="F77" s="389"/>
      <c r="G77" s="393"/>
      <c r="H77" s="393"/>
      <c r="I77" s="390"/>
      <c r="J77" s="390"/>
      <c r="K77" s="392"/>
      <c r="L77" s="392"/>
      <c r="M77" s="392"/>
      <c r="N77" s="392"/>
      <c r="O77" s="399">
        <f t="shared" si="3"/>
        <v>0</v>
      </c>
      <c r="P77" s="14">
        <f t="shared" si="4"/>
        <v>0</v>
      </c>
      <c r="Q77" s="14"/>
      <c r="R77" s="646"/>
    </row>
    <row r="78" spans="2:18" ht="30" customHeight="1" x14ac:dyDescent="0.2">
      <c r="B78" s="388"/>
      <c r="C78" s="388"/>
      <c r="D78" s="389"/>
      <c r="E78" s="389"/>
      <c r="F78" s="389"/>
      <c r="G78" s="393"/>
      <c r="H78" s="393"/>
      <c r="I78" s="390"/>
      <c r="J78" s="390"/>
      <c r="K78" s="392"/>
      <c r="L78" s="392"/>
      <c r="M78" s="392"/>
      <c r="N78" s="392"/>
      <c r="O78" s="399">
        <f t="shared" si="3"/>
        <v>0</v>
      </c>
      <c r="P78" s="14">
        <f t="shared" si="4"/>
        <v>0</v>
      </c>
      <c r="Q78" s="14"/>
      <c r="R78" s="646"/>
    </row>
    <row r="79" spans="2:18" ht="30" customHeight="1" x14ac:dyDescent="0.2">
      <c r="B79" s="388"/>
      <c r="C79" s="388"/>
      <c r="D79" s="389"/>
      <c r="E79" s="389"/>
      <c r="F79" s="389"/>
      <c r="G79" s="393"/>
      <c r="H79" s="393"/>
      <c r="I79" s="390"/>
      <c r="J79" s="390"/>
      <c r="K79" s="392"/>
      <c r="L79" s="392"/>
      <c r="M79" s="392"/>
      <c r="N79" s="392"/>
      <c r="O79" s="399">
        <f t="shared" si="3"/>
        <v>0</v>
      </c>
      <c r="P79" s="14">
        <f t="shared" si="4"/>
        <v>0</v>
      </c>
      <c r="Q79" s="14"/>
      <c r="R79" s="646"/>
    </row>
    <row r="80" spans="2:18" ht="30" customHeight="1" x14ac:dyDescent="0.2">
      <c r="B80" s="388"/>
      <c r="C80" s="388"/>
      <c r="D80" s="389"/>
      <c r="E80" s="389"/>
      <c r="F80" s="389"/>
      <c r="G80" s="393"/>
      <c r="H80" s="393"/>
      <c r="I80" s="390"/>
      <c r="J80" s="390"/>
      <c r="K80" s="392"/>
      <c r="L80" s="392"/>
      <c r="M80" s="392"/>
      <c r="N80" s="392"/>
      <c r="O80" s="399">
        <f t="shared" si="3"/>
        <v>0</v>
      </c>
      <c r="P80" s="14">
        <f t="shared" si="4"/>
        <v>0</v>
      </c>
      <c r="Q80" s="14"/>
      <c r="R80" s="646"/>
    </row>
    <row r="81" spans="2:18" ht="30" customHeight="1" x14ac:dyDescent="0.2">
      <c r="B81" s="388"/>
      <c r="C81" s="388"/>
      <c r="D81" s="389"/>
      <c r="E81" s="389"/>
      <c r="F81" s="389"/>
      <c r="G81" s="393"/>
      <c r="H81" s="393"/>
      <c r="I81" s="390"/>
      <c r="J81" s="391"/>
      <c r="K81" s="392"/>
      <c r="L81" s="392"/>
      <c r="M81" s="392"/>
      <c r="N81" s="392"/>
      <c r="O81" s="399">
        <f t="shared" si="3"/>
        <v>0</v>
      </c>
      <c r="P81" s="14">
        <f t="shared" si="4"/>
        <v>0</v>
      </c>
      <c r="Q81" s="14"/>
      <c r="R81" s="646"/>
    </row>
    <row r="82" spans="2:18" ht="30" customHeight="1" x14ac:dyDescent="0.2">
      <c r="B82" s="388"/>
      <c r="C82" s="388"/>
      <c r="D82" s="389"/>
      <c r="E82" s="389"/>
      <c r="F82" s="389"/>
      <c r="G82" s="393"/>
      <c r="H82" s="393"/>
      <c r="I82" s="390"/>
      <c r="J82" s="391"/>
      <c r="K82" s="392"/>
      <c r="L82" s="392"/>
      <c r="M82" s="392"/>
      <c r="N82" s="392"/>
      <c r="O82" s="399">
        <f t="shared" si="3"/>
        <v>0</v>
      </c>
      <c r="P82" s="14">
        <f t="shared" si="4"/>
        <v>0</v>
      </c>
      <c r="Q82" s="14"/>
      <c r="R82" s="646"/>
    </row>
    <row r="83" spans="2:18" ht="30" customHeight="1" x14ac:dyDescent="0.2">
      <c r="B83" s="388"/>
      <c r="C83" s="388"/>
      <c r="D83" s="389"/>
      <c r="E83" s="389"/>
      <c r="F83" s="389"/>
      <c r="G83" s="393"/>
      <c r="H83" s="393"/>
      <c r="I83" s="390"/>
      <c r="J83" s="391"/>
      <c r="K83" s="392"/>
      <c r="L83" s="392"/>
      <c r="M83" s="392"/>
      <c r="N83" s="392"/>
      <c r="O83" s="399">
        <f t="shared" si="3"/>
        <v>0</v>
      </c>
      <c r="P83" s="14">
        <f t="shared" si="4"/>
        <v>0</v>
      </c>
      <c r="Q83" s="14"/>
      <c r="R83" s="646"/>
    </row>
    <row r="84" spans="2:18" ht="30" customHeight="1" x14ac:dyDescent="0.2">
      <c r="B84" s="388"/>
      <c r="C84" s="388"/>
      <c r="D84" s="389"/>
      <c r="E84" s="389"/>
      <c r="F84" s="389"/>
      <c r="G84" s="393"/>
      <c r="H84" s="393"/>
      <c r="I84" s="390"/>
      <c r="J84" s="391"/>
      <c r="K84" s="392"/>
      <c r="L84" s="392"/>
      <c r="M84" s="392"/>
      <c r="N84" s="392"/>
      <c r="O84" s="399">
        <f t="shared" si="3"/>
        <v>0</v>
      </c>
      <c r="P84" s="14">
        <f t="shared" si="4"/>
        <v>0</v>
      </c>
      <c r="Q84" s="14"/>
      <c r="R84" s="646"/>
    </row>
    <row r="85" spans="2:18" ht="30" customHeight="1" x14ac:dyDescent="0.2">
      <c r="B85" s="388"/>
      <c r="C85" s="388"/>
      <c r="D85" s="389"/>
      <c r="E85" s="389"/>
      <c r="F85" s="389"/>
      <c r="G85" s="393"/>
      <c r="H85" s="393"/>
      <c r="I85" s="390"/>
      <c r="J85" s="391"/>
      <c r="K85" s="392"/>
      <c r="L85" s="392"/>
      <c r="M85" s="392"/>
      <c r="N85" s="392"/>
      <c r="O85" s="399">
        <f t="shared" si="3"/>
        <v>0</v>
      </c>
      <c r="P85" s="14">
        <f t="shared" si="4"/>
        <v>0</v>
      </c>
      <c r="Q85" s="14"/>
      <c r="R85" s="646"/>
    </row>
    <row r="86" spans="2:18" ht="30" customHeight="1" x14ac:dyDescent="0.2">
      <c r="B86" s="388"/>
      <c r="C86" s="388"/>
      <c r="D86" s="389"/>
      <c r="E86" s="389"/>
      <c r="F86" s="389"/>
      <c r="G86" s="393"/>
      <c r="H86" s="393"/>
      <c r="I86" s="390"/>
      <c r="J86" s="390"/>
      <c r="K86" s="392"/>
      <c r="L86" s="392"/>
      <c r="M86" s="392"/>
      <c r="N86" s="392"/>
      <c r="O86" s="399">
        <f t="shared" si="3"/>
        <v>0</v>
      </c>
      <c r="P86" s="14">
        <f t="shared" si="4"/>
        <v>0</v>
      </c>
      <c r="Q86" s="14"/>
      <c r="R86" s="646"/>
    </row>
    <row r="87" spans="2:18" ht="30" customHeight="1" x14ac:dyDescent="0.2">
      <c r="B87" s="388"/>
      <c r="C87" s="388"/>
      <c r="D87" s="389"/>
      <c r="E87" s="389"/>
      <c r="F87" s="389"/>
      <c r="G87" s="393"/>
      <c r="H87" s="393"/>
      <c r="I87" s="390"/>
      <c r="J87" s="390"/>
      <c r="K87" s="392"/>
      <c r="L87" s="392"/>
      <c r="M87" s="392"/>
      <c r="N87" s="392"/>
      <c r="O87" s="399">
        <f t="shared" si="3"/>
        <v>0</v>
      </c>
      <c r="P87" s="14">
        <f t="shared" si="4"/>
        <v>0</v>
      </c>
      <c r="Q87" s="14"/>
      <c r="R87" s="646"/>
    </row>
    <row r="88" spans="2:18" ht="30" customHeight="1" x14ac:dyDescent="0.2">
      <c r="B88" s="388"/>
      <c r="C88" s="388"/>
      <c r="D88" s="389"/>
      <c r="E88" s="389"/>
      <c r="F88" s="389"/>
      <c r="G88" s="393"/>
      <c r="H88" s="393"/>
      <c r="I88" s="390"/>
      <c r="J88" s="390"/>
      <c r="K88" s="392"/>
      <c r="L88" s="392"/>
      <c r="M88" s="392"/>
      <c r="N88" s="392"/>
      <c r="O88" s="399">
        <f t="shared" si="3"/>
        <v>0</v>
      </c>
      <c r="P88" s="14">
        <f t="shared" si="4"/>
        <v>0</v>
      </c>
      <c r="Q88" s="14"/>
      <c r="R88" s="646"/>
    </row>
    <row r="89" spans="2:18" ht="30" customHeight="1" x14ac:dyDescent="0.2">
      <c r="B89" s="388"/>
      <c r="C89" s="388"/>
      <c r="D89" s="389"/>
      <c r="E89" s="389"/>
      <c r="F89" s="389"/>
      <c r="G89" s="393"/>
      <c r="H89" s="393"/>
      <c r="I89" s="390"/>
      <c r="J89" s="390"/>
      <c r="K89" s="392"/>
      <c r="L89" s="392"/>
      <c r="M89" s="392"/>
      <c r="N89" s="392"/>
      <c r="O89" s="399">
        <f t="shared" si="3"/>
        <v>0</v>
      </c>
      <c r="P89" s="14">
        <f t="shared" si="4"/>
        <v>0</v>
      </c>
      <c r="Q89" s="14"/>
      <c r="R89" s="646"/>
    </row>
    <row r="90" spans="2:18" ht="30" customHeight="1" x14ac:dyDescent="0.2">
      <c r="B90" s="388"/>
      <c r="C90" s="388"/>
      <c r="D90" s="389"/>
      <c r="E90" s="389"/>
      <c r="F90" s="389"/>
      <c r="G90" s="393"/>
      <c r="H90" s="393"/>
      <c r="I90" s="390"/>
      <c r="J90" s="390"/>
      <c r="K90" s="392"/>
      <c r="L90" s="392"/>
      <c r="M90" s="392"/>
      <c r="N90" s="392"/>
      <c r="O90" s="399">
        <f t="shared" si="3"/>
        <v>0</v>
      </c>
      <c r="P90" s="14">
        <f t="shared" si="4"/>
        <v>0</v>
      </c>
      <c r="Q90" s="14"/>
      <c r="R90" s="646"/>
    </row>
    <row r="91" spans="2:18" ht="30" customHeight="1" x14ac:dyDescent="0.2">
      <c r="B91" s="388"/>
      <c r="C91" s="388"/>
      <c r="D91" s="389"/>
      <c r="E91" s="389"/>
      <c r="F91" s="389"/>
      <c r="G91" s="393"/>
      <c r="H91" s="393"/>
      <c r="I91" s="390"/>
      <c r="J91" s="390"/>
      <c r="K91" s="392"/>
      <c r="L91" s="392"/>
      <c r="M91" s="392"/>
      <c r="N91" s="392"/>
      <c r="O91" s="399">
        <f t="shared" si="3"/>
        <v>0</v>
      </c>
      <c r="P91" s="14">
        <f t="shared" si="4"/>
        <v>0</v>
      </c>
      <c r="Q91" s="14"/>
      <c r="R91" s="646"/>
    </row>
    <row r="92" spans="2:18" ht="30" customHeight="1" x14ac:dyDescent="0.2">
      <c r="B92" s="388"/>
      <c r="C92" s="388"/>
      <c r="D92" s="389"/>
      <c r="E92" s="389"/>
      <c r="F92" s="389"/>
      <c r="G92" s="393"/>
      <c r="H92" s="393"/>
      <c r="I92" s="390"/>
      <c r="J92" s="390"/>
      <c r="K92" s="392"/>
      <c r="L92" s="392"/>
      <c r="M92" s="392"/>
      <c r="N92" s="392"/>
      <c r="O92" s="399">
        <f t="shared" si="3"/>
        <v>0</v>
      </c>
      <c r="P92" s="14">
        <f t="shared" si="4"/>
        <v>0</v>
      </c>
      <c r="Q92" s="14"/>
      <c r="R92" s="646"/>
    </row>
    <row r="93" spans="2:18" ht="30" customHeight="1" x14ac:dyDescent="0.2">
      <c r="B93" s="388"/>
      <c r="C93" s="388"/>
      <c r="D93" s="389"/>
      <c r="E93" s="389"/>
      <c r="F93" s="389"/>
      <c r="G93" s="393"/>
      <c r="H93" s="393"/>
      <c r="I93" s="390"/>
      <c r="J93" s="390"/>
      <c r="K93" s="392"/>
      <c r="L93" s="392"/>
      <c r="M93" s="392"/>
      <c r="N93" s="392"/>
      <c r="O93" s="399">
        <f t="shared" si="3"/>
        <v>0</v>
      </c>
      <c r="P93" s="14">
        <f t="shared" si="4"/>
        <v>0</v>
      </c>
      <c r="Q93" s="14"/>
      <c r="R93" s="646"/>
    </row>
    <row r="94" spans="2:18" ht="30" customHeight="1" x14ac:dyDescent="0.2">
      <c r="B94" s="388"/>
      <c r="C94" s="388"/>
      <c r="D94" s="389"/>
      <c r="E94" s="389"/>
      <c r="F94" s="389"/>
      <c r="G94" s="393"/>
      <c r="H94" s="393"/>
      <c r="I94" s="390"/>
      <c r="J94" s="390"/>
      <c r="K94" s="392"/>
      <c r="L94" s="392"/>
      <c r="M94" s="392"/>
      <c r="N94" s="392"/>
      <c r="O94" s="399">
        <f t="shared" si="3"/>
        <v>0</v>
      </c>
      <c r="P94" s="14">
        <f t="shared" si="4"/>
        <v>0</v>
      </c>
      <c r="Q94" s="14"/>
      <c r="R94" s="646"/>
    </row>
    <row r="95" spans="2:18" ht="30" customHeight="1" x14ac:dyDescent="0.2">
      <c r="B95" s="388"/>
      <c r="C95" s="388"/>
      <c r="D95" s="389"/>
      <c r="E95" s="389"/>
      <c r="F95" s="389"/>
      <c r="G95" s="393"/>
      <c r="H95" s="393"/>
      <c r="I95" s="390"/>
      <c r="J95" s="390"/>
      <c r="K95" s="392"/>
      <c r="L95" s="392"/>
      <c r="M95" s="392"/>
      <c r="N95" s="392"/>
      <c r="O95" s="399">
        <f t="shared" si="3"/>
        <v>0</v>
      </c>
      <c r="P95" s="14">
        <f t="shared" si="4"/>
        <v>0</v>
      </c>
      <c r="Q95" s="14"/>
      <c r="R95" s="646"/>
    </row>
    <row r="96" spans="2:18" ht="30" customHeight="1" x14ac:dyDescent="0.2">
      <c r="B96" s="388"/>
      <c r="C96" s="388"/>
      <c r="D96" s="389"/>
      <c r="E96" s="389"/>
      <c r="F96" s="389"/>
      <c r="G96" s="393"/>
      <c r="H96" s="393"/>
      <c r="I96" s="390"/>
      <c r="J96" s="390"/>
      <c r="K96" s="392"/>
      <c r="L96" s="392"/>
      <c r="M96" s="392"/>
      <c r="N96" s="392"/>
      <c r="O96" s="399">
        <f t="shared" si="3"/>
        <v>0</v>
      </c>
      <c r="P96" s="14">
        <f t="shared" si="4"/>
        <v>0</v>
      </c>
      <c r="Q96" s="14"/>
      <c r="R96" s="646"/>
    </row>
    <row r="97" spans="2:18" ht="30" customHeight="1" x14ac:dyDescent="0.2">
      <c r="B97" s="388"/>
      <c r="C97" s="388"/>
      <c r="D97" s="389"/>
      <c r="E97" s="389"/>
      <c r="F97" s="389"/>
      <c r="G97" s="393"/>
      <c r="H97" s="393"/>
      <c r="I97" s="390"/>
      <c r="J97" s="390"/>
      <c r="K97" s="392"/>
      <c r="L97" s="392"/>
      <c r="M97" s="392"/>
      <c r="N97" s="392"/>
      <c r="O97" s="399">
        <f t="shared" si="3"/>
        <v>0</v>
      </c>
      <c r="P97" s="14">
        <f t="shared" si="4"/>
        <v>0</v>
      </c>
      <c r="Q97" s="14"/>
      <c r="R97" s="646"/>
    </row>
    <row r="98" spans="2:18" ht="30" customHeight="1" x14ac:dyDescent="0.2">
      <c r="B98" s="388"/>
      <c r="C98" s="388"/>
      <c r="D98" s="389"/>
      <c r="E98" s="389"/>
      <c r="F98" s="389"/>
      <c r="G98" s="393"/>
      <c r="H98" s="393"/>
      <c r="I98" s="390"/>
      <c r="J98" s="390"/>
      <c r="K98" s="392"/>
      <c r="L98" s="392"/>
      <c r="M98" s="392"/>
      <c r="N98" s="392"/>
      <c r="O98" s="399">
        <f t="shared" si="3"/>
        <v>0</v>
      </c>
      <c r="P98" s="14">
        <f t="shared" si="4"/>
        <v>0</v>
      </c>
      <c r="Q98" s="14"/>
      <c r="R98" s="646"/>
    </row>
    <row r="99" spans="2:18" ht="30" customHeight="1" x14ac:dyDescent="0.2">
      <c r="B99" s="388"/>
      <c r="C99" s="388"/>
      <c r="D99" s="389"/>
      <c r="E99" s="389"/>
      <c r="F99" s="389"/>
      <c r="G99" s="393"/>
      <c r="H99" s="393"/>
      <c r="I99" s="390"/>
      <c r="J99" s="390"/>
      <c r="K99" s="392"/>
      <c r="L99" s="392"/>
      <c r="M99" s="392"/>
      <c r="N99" s="392"/>
      <c r="O99" s="399">
        <f t="shared" si="3"/>
        <v>0</v>
      </c>
      <c r="P99" s="14">
        <f t="shared" si="4"/>
        <v>0</v>
      </c>
      <c r="Q99" s="14"/>
      <c r="R99" s="646"/>
    </row>
    <row r="100" spans="2:18" ht="30" customHeight="1" x14ac:dyDescent="0.2">
      <c r="B100" s="388"/>
      <c r="C100" s="388"/>
      <c r="D100" s="389"/>
      <c r="E100" s="389"/>
      <c r="F100" s="389"/>
      <c r="G100" s="393"/>
      <c r="H100" s="393"/>
      <c r="I100" s="390"/>
      <c r="J100" s="390"/>
      <c r="K100" s="392"/>
      <c r="L100" s="392"/>
      <c r="M100" s="392"/>
      <c r="N100" s="392"/>
      <c r="O100" s="399">
        <f t="shared" si="3"/>
        <v>0</v>
      </c>
      <c r="P100" s="14">
        <f t="shared" si="4"/>
        <v>0</v>
      </c>
      <c r="Q100" s="14"/>
      <c r="R100" s="646"/>
    </row>
    <row r="101" spans="2:18" ht="30" customHeight="1" x14ac:dyDescent="0.2">
      <c r="B101" s="388"/>
      <c r="C101" s="388"/>
      <c r="D101" s="389"/>
      <c r="E101" s="389"/>
      <c r="F101" s="389"/>
      <c r="G101" s="393"/>
      <c r="H101" s="393"/>
      <c r="I101" s="390"/>
      <c r="J101" s="390"/>
      <c r="K101" s="392"/>
      <c r="L101" s="392"/>
      <c r="M101" s="392"/>
      <c r="N101" s="392"/>
      <c r="O101" s="399">
        <f t="shared" si="3"/>
        <v>0</v>
      </c>
      <c r="P101" s="14">
        <f t="shared" si="4"/>
        <v>0</v>
      </c>
      <c r="Q101" s="14"/>
      <c r="R101" s="646"/>
    </row>
    <row r="102" spans="2:18" ht="30" customHeight="1" x14ac:dyDescent="0.2">
      <c r="B102" s="388"/>
      <c r="C102" s="388"/>
      <c r="D102" s="389"/>
      <c r="E102" s="389"/>
      <c r="F102" s="389"/>
      <c r="G102" s="393"/>
      <c r="H102" s="393"/>
      <c r="I102" s="390"/>
      <c r="J102" s="390"/>
      <c r="K102" s="392"/>
      <c r="L102" s="392"/>
      <c r="M102" s="392"/>
      <c r="N102" s="392"/>
      <c r="O102" s="399">
        <f t="shared" si="3"/>
        <v>0</v>
      </c>
      <c r="P102" s="14">
        <f t="shared" si="4"/>
        <v>0</v>
      </c>
      <c r="Q102" s="14"/>
      <c r="R102" s="646"/>
    </row>
    <row r="103" spans="2:18" ht="30" customHeight="1" x14ac:dyDescent="0.2">
      <c r="B103" s="388"/>
      <c r="C103" s="388"/>
      <c r="D103" s="389"/>
      <c r="E103" s="389"/>
      <c r="F103" s="389"/>
      <c r="G103" s="393"/>
      <c r="H103" s="393"/>
      <c r="I103" s="390"/>
      <c r="J103" s="390"/>
      <c r="K103" s="392"/>
      <c r="L103" s="392"/>
      <c r="M103" s="392"/>
      <c r="N103" s="392"/>
      <c r="O103" s="399">
        <f t="shared" si="3"/>
        <v>0</v>
      </c>
      <c r="P103" s="14">
        <f t="shared" si="4"/>
        <v>0</v>
      </c>
      <c r="Q103" s="14"/>
      <c r="R103" s="646"/>
    </row>
    <row r="104" spans="2:18" ht="30" customHeight="1" x14ac:dyDescent="0.2">
      <c r="B104" s="388"/>
      <c r="C104" s="388"/>
      <c r="D104" s="389"/>
      <c r="E104" s="389"/>
      <c r="F104" s="389"/>
      <c r="G104" s="393"/>
      <c r="H104" s="393"/>
      <c r="I104" s="390"/>
      <c r="J104" s="390"/>
      <c r="K104" s="392"/>
      <c r="L104" s="392"/>
      <c r="M104" s="392"/>
      <c r="N104" s="392"/>
      <c r="O104" s="399">
        <f t="shared" si="3"/>
        <v>0</v>
      </c>
      <c r="P104" s="14">
        <f t="shared" si="4"/>
        <v>0</v>
      </c>
      <c r="Q104" s="14"/>
      <c r="R104" s="646"/>
    </row>
    <row r="105" spans="2:18" ht="30" customHeight="1" x14ac:dyDescent="0.2">
      <c r="B105" s="388"/>
      <c r="C105" s="388"/>
      <c r="D105" s="389"/>
      <c r="E105" s="389"/>
      <c r="F105" s="389"/>
      <c r="G105" s="393"/>
      <c r="H105" s="393"/>
      <c r="I105" s="390"/>
      <c r="J105" s="390"/>
      <c r="K105" s="392"/>
      <c r="L105" s="392"/>
      <c r="M105" s="392"/>
      <c r="N105" s="392"/>
      <c r="O105" s="399">
        <f t="shared" si="3"/>
        <v>0</v>
      </c>
      <c r="P105" s="14">
        <f t="shared" si="4"/>
        <v>0</v>
      </c>
      <c r="Q105" s="14"/>
      <c r="R105" s="646"/>
    </row>
    <row r="106" spans="2:18" ht="30" customHeight="1" x14ac:dyDescent="0.2">
      <c r="B106" s="388"/>
      <c r="C106" s="388"/>
      <c r="D106" s="389"/>
      <c r="E106" s="389"/>
      <c r="F106" s="389"/>
      <c r="G106" s="393"/>
      <c r="H106" s="393"/>
      <c r="I106" s="390"/>
      <c r="J106" s="390"/>
      <c r="K106" s="392"/>
      <c r="L106" s="392"/>
      <c r="M106" s="392"/>
      <c r="N106" s="392"/>
      <c r="O106" s="399">
        <f t="shared" si="3"/>
        <v>0</v>
      </c>
      <c r="P106" s="14">
        <f t="shared" si="4"/>
        <v>0</v>
      </c>
      <c r="Q106" s="14"/>
      <c r="R106" s="646"/>
    </row>
    <row r="107" spans="2:18" ht="30" customHeight="1" x14ac:dyDescent="0.2">
      <c r="B107" s="388"/>
      <c r="C107" s="388"/>
      <c r="D107" s="389"/>
      <c r="E107" s="389"/>
      <c r="F107" s="389"/>
      <c r="G107" s="393"/>
      <c r="H107" s="393"/>
      <c r="I107" s="390"/>
      <c r="J107" s="390"/>
      <c r="K107" s="392"/>
      <c r="L107" s="392"/>
      <c r="M107" s="392"/>
      <c r="N107" s="392"/>
      <c r="O107" s="399">
        <f t="shared" si="3"/>
        <v>0</v>
      </c>
      <c r="P107" s="14">
        <f t="shared" si="4"/>
        <v>0</v>
      </c>
      <c r="Q107" s="14"/>
      <c r="R107" s="646"/>
    </row>
    <row r="108" spans="2:18" ht="30" customHeight="1" x14ac:dyDescent="0.2">
      <c r="B108" s="388"/>
      <c r="C108" s="388"/>
      <c r="D108" s="389"/>
      <c r="E108" s="389"/>
      <c r="F108" s="389"/>
      <c r="G108" s="393"/>
      <c r="H108" s="393"/>
      <c r="I108" s="390"/>
      <c r="J108" s="390"/>
      <c r="K108" s="392"/>
      <c r="L108" s="392"/>
      <c r="M108" s="392"/>
      <c r="N108" s="392"/>
      <c r="O108" s="399">
        <f t="shared" si="3"/>
        <v>0</v>
      </c>
      <c r="P108" s="14">
        <f t="shared" si="4"/>
        <v>0</v>
      </c>
      <c r="Q108" s="14"/>
      <c r="R108" s="646"/>
    </row>
    <row r="109" spans="2:18" ht="30" customHeight="1" x14ac:dyDescent="0.2">
      <c r="B109" s="388"/>
      <c r="C109" s="388"/>
      <c r="D109" s="389"/>
      <c r="E109" s="389"/>
      <c r="F109" s="389"/>
      <c r="G109" s="393"/>
      <c r="H109" s="393"/>
      <c r="I109" s="390"/>
      <c r="J109" s="390"/>
      <c r="K109" s="392"/>
      <c r="L109" s="392"/>
      <c r="M109" s="392"/>
      <c r="N109" s="392"/>
      <c r="O109" s="399">
        <f t="shared" si="3"/>
        <v>0</v>
      </c>
      <c r="P109" s="14">
        <f t="shared" si="4"/>
        <v>0</v>
      </c>
      <c r="Q109" s="14"/>
      <c r="R109" s="646"/>
    </row>
    <row r="110" spans="2:18" ht="30" customHeight="1" x14ac:dyDescent="0.2">
      <c r="B110" s="388"/>
      <c r="C110" s="388"/>
      <c r="D110" s="389"/>
      <c r="E110" s="389"/>
      <c r="F110" s="389"/>
      <c r="G110" s="393"/>
      <c r="H110" s="393"/>
      <c r="I110" s="390"/>
      <c r="J110" s="390"/>
      <c r="K110" s="392"/>
      <c r="L110" s="392"/>
      <c r="M110" s="392"/>
      <c r="N110" s="392"/>
      <c r="O110" s="399">
        <f t="shared" si="3"/>
        <v>0</v>
      </c>
      <c r="P110" s="14">
        <f t="shared" si="4"/>
        <v>0</v>
      </c>
      <c r="Q110" s="14"/>
      <c r="R110" s="646"/>
    </row>
    <row r="111" spans="2:18" ht="30" customHeight="1" x14ac:dyDescent="0.2">
      <c r="B111" s="388"/>
      <c r="C111" s="388"/>
      <c r="D111" s="389"/>
      <c r="E111" s="389"/>
      <c r="F111" s="389"/>
      <c r="G111" s="393"/>
      <c r="H111" s="393"/>
      <c r="I111" s="390"/>
      <c r="J111" s="390"/>
      <c r="K111" s="392"/>
      <c r="L111" s="392"/>
      <c r="M111" s="392"/>
      <c r="N111" s="392"/>
      <c r="O111" s="399">
        <f t="shared" si="3"/>
        <v>0</v>
      </c>
      <c r="P111" s="14">
        <f t="shared" si="4"/>
        <v>0</v>
      </c>
      <c r="Q111" s="14"/>
      <c r="R111" s="646"/>
    </row>
    <row r="112" spans="2:18" ht="30" customHeight="1" x14ac:dyDescent="0.2">
      <c r="B112" s="388"/>
      <c r="C112" s="388"/>
      <c r="D112" s="389"/>
      <c r="E112" s="389"/>
      <c r="F112" s="389"/>
      <c r="G112" s="393"/>
      <c r="H112" s="393"/>
      <c r="I112" s="390"/>
      <c r="J112" s="390"/>
      <c r="K112" s="392"/>
      <c r="L112" s="392"/>
      <c r="M112" s="392"/>
      <c r="N112" s="392"/>
      <c r="O112" s="399">
        <f t="shared" si="3"/>
        <v>0</v>
      </c>
      <c r="P112" s="14">
        <f t="shared" si="4"/>
        <v>0</v>
      </c>
      <c r="Q112" s="14"/>
      <c r="R112" s="646"/>
    </row>
    <row r="113" spans="2:18" ht="30" customHeight="1" x14ac:dyDescent="0.2">
      <c r="B113" s="388"/>
      <c r="C113" s="388"/>
      <c r="D113" s="389"/>
      <c r="E113" s="389"/>
      <c r="F113" s="389"/>
      <c r="G113" s="393"/>
      <c r="H113" s="393"/>
      <c r="I113" s="390"/>
      <c r="J113" s="390"/>
      <c r="K113" s="392"/>
      <c r="L113" s="392"/>
      <c r="M113" s="392"/>
      <c r="N113" s="392"/>
      <c r="O113" s="399">
        <f t="shared" si="3"/>
        <v>0</v>
      </c>
      <c r="P113" s="14">
        <f t="shared" si="4"/>
        <v>0</v>
      </c>
      <c r="Q113" s="14"/>
      <c r="R113" s="646"/>
    </row>
    <row r="114" spans="2:18" ht="30" customHeight="1" x14ac:dyDescent="0.2">
      <c r="B114" s="388"/>
      <c r="C114" s="388"/>
      <c r="D114" s="389"/>
      <c r="E114" s="389"/>
      <c r="F114" s="389"/>
      <c r="G114" s="393"/>
      <c r="H114" s="393"/>
      <c r="I114" s="390"/>
      <c r="J114" s="390"/>
      <c r="K114" s="392"/>
      <c r="L114" s="392"/>
      <c r="M114" s="392"/>
      <c r="N114" s="392"/>
      <c r="O114" s="399">
        <f t="shared" si="3"/>
        <v>0</v>
      </c>
      <c r="P114" s="14">
        <f t="shared" si="4"/>
        <v>0</v>
      </c>
      <c r="Q114" s="14"/>
      <c r="R114" s="646"/>
    </row>
    <row r="115" spans="2:18" ht="30" customHeight="1" x14ac:dyDescent="0.2">
      <c r="B115" s="388"/>
      <c r="C115" s="388"/>
      <c r="D115" s="389"/>
      <c r="E115" s="389"/>
      <c r="F115" s="389"/>
      <c r="G115" s="393"/>
      <c r="H115" s="393"/>
      <c r="I115" s="390"/>
      <c r="J115" s="390"/>
      <c r="K115" s="392"/>
      <c r="L115" s="392"/>
      <c r="M115" s="392"/>
      <c r="N115" s="392"/>
      <c r="O115" s="399">
        <f t="shared" si="3"/>
        <v>0</v>
      </c>
      <c r="P115" s="14">
        <f t="shared" si="4"/>
        <v>0</v>
      </c>
      <c r="Q115" s="14"/>
      <c r="R115" s="646"/>
    </row>
    <row r="116" spans="2:18" ht="30" customHeight="1" x14ac:dyDescent="0.2">
      <c r="B116" s="388"/>
      <c r="C116" s="388"/>
      <c r="D116" s="389"/>
      <c r="E116" s="389"/>
      <c r="F116" s="389"/>
      <c r="G116" s="393"/>
      <c r="H116" s="393"/>
      <c r="I116" s="390"/>
      <c r="J116" s="390"/>
      <c r="K116" s="392"/>
      <c r="L116" s="392"/>
      <c r="M116" s="392"/>
      <c r="N116" s="392"/>
      <c r="O116" s="399">
        <f t="shared" si="3"/>
        <v>0</v>
      </c>
      <c r="P116" s="14">
        <f t="shared" si="4"/>
        <v>0</v>
      </c>
      <c r="Q116" s="14"/>
      <c r="R116" s="646"/>
    </row>
    <row r="117" spans="2:18" ht="30" customHeight="1" x14ac:dyDescent="0.2">
      <c r="B117" s="388"/>
      <c r="C117" s="388"/>
      <c r="D117" s="389"/>
      <c r="E117" s="389"/>
      <c r="F117" s="389"/>
      <c r="G117" s="393"/>
      <c r="H117" s="393"/>
      <c r="I117" s="390"/>
      <c r="J117" s="390"/>
      <c r="K117" s="392"/>
      <c r="L117" s="392"/>
      <c r="M117" s="392"/>
      <c r="N117" s="392"/>
      <c r="O117" s="399">
        <f t="shared" si="3"/>
        <v>0</v>
      </c>
      <c r="P117" s="14">
        <f t="shared" si="4"/>
        <v>0</v>
      </c>
      <c r="Q117" s="14"/>
      <c r="R117" s="646"/>
    </row>
    <row r="118" spans="2:18" ht="30" customHeight="1" x14ac:dyDescent="0.2">
      <c r="B118" s="388"/>
      <c r="C118" s="388"/>
      <c r="D118" s="389"/>
      <c r="E118" s="389"/>
      <c r="F118" s="389"/>
      <c r="G118" s="393"/>
      <c r="H118" s="393"/>
      <c r="I118" s="390"/>
      <c r="J118" s="390"/>
      <c r="K118" s="392"/>
      <c r="L118" s="392"/>
      <c r="M118" s="392"/>
      <c r="N118" s="392"/>
      <c r="O118" s="399">
        <f t="shared" si="3"/>
        <v>0</v>
      </c>
      <c r="P118" s="14">
        <f t="shared" si="4"/>
        <v>0</v>
      </c>
      <c r="Q118" s="14"/>
      <c r="R118" s="646"/>
    </row>
    <row r="119" spans="2:18" ht="30" customHeight="1" x14ac:dyDescent="0.2">
      <c r="B119" s="388"/>
      <c r="C119" s="388"/>
      <c r="D119" s="389"/>
      <c r="E119" s="389"/>
      <c r="F119" s="389"/>
      <c r="G119" s="393"/>
      <c r="H119" s="393"/>
      <c r="I119" s="390"/>
      <c r="J119" s="390"/>
      <c r="K119" s="392"/>
      <c r="L119" s="392"/>
      <c r="M119" s="392"/>
      <c r="N119" s="392"/>
      <c r="O119" s="399">
        <f t="shared" si="3"/>
        <v>0</v>
      </c>
      <c r="P119" s="14">
        <f t="shared" si="4"/>
        <v>0</v>
      </c>
      <c r="Q119" s="14"/>
      <c r="R119" s="646"/>
    </row>
    <row r="120" spans="2:18" ht="30" customHeight="1" x14ac:dyDescent="0.2">
      <c r="B120" s="388"/>
      <c r="C120" s="388"/>
      <c r="D120" s="389"/>
      <c r="E120" s="389"/>
      <c r="F120" s="389"/>
      <c r="G120" s="393"/>
      <c r="H120" s="393"/>
      <c r="I120" s="390"/>
      <c r="J120" s="390"/>
      <c r="K120" s="392"/>
      <c r="L120" s="392"/>
      <c r="M120" s="392"/>
      <c r="N120" s="392"/>
      <c r="O120" s="399">
        <f t="shared" si="3"/>
        <v>0</v>
      </c>
      <c r="P120" s="14">
        <f t="shared" si="4"/>
        <v>0</v>
      </c>
      <c r="Q120" s="14"/>
      <c r="R120" s="646"/>
    </row>
    <row r="121" spans="2:18" ht="30" customHeight="1" x14ac:dyDescent="0.2">
      <c r="B121" s="388"/>
      <c r="C121" s="388"/>
      <c r="D121" s="389"/>
      <c r="E121" s="389"/>
      <c r="F121" s="389"/>
      <c r="G121" s="393"/>
      <c r="H121" s="393"/>
      <c r="I121" s="390"/>
      <c r="J121" s="390"/>
      <c r="K121" s="392"/>
      <c r="L121" s="392"/>
      <c r="M121" s="392"/>
      <c r="N121" s="392"/>
      <c r="O121" s="399">
        <f t="shared" si="3"/>
        <v>0</v>
      </c>
      <c r="P121" s="14">
        <f t="shared" si="4"/>
        <v>0</v>
      </c>
      <c r="Q121" s="14"/>
      <c r="R121" s="646"/>
    </row>
    <row r="122" spans="2:18" ht="30" customHeight="1" x14ac:dyDescent="0.2">
      <c r="B122" s="388"/>
      <c r="C122" s="388"/>
      <c r="D122" s="389"/>
      <c r="E122" s="389"/>
      <c r="F122" s="389"/>
      <c r="G122" s="393"/>
      <c r="H122" s="393"/>
      <c r="I122" s="390"/>
      <c r="J122" s="391"/>
      <c r="K122" s="392"/>
      <c r="L122" s="392"/>
      <c r="M122" s="392"/>
      <c r="N122" s="392"/>
      <c r="O122" s="399">
        <f t="shared" si="3"/>
        <v>0</v>
      </c>
      <c r="P122" s="14">
        <f t="shared" si="4"/>
        <v>0</v>
      </c>
      <c r="Q122" s="14"/>
      <c r="R122" s="1110"/>
    </row>
    <row r="123" spans="2:18" ht="30" customHeight="1" x14ac:dyDescent="0.2">
      <c r="B123" s="388"/>
      <c r="C123" s="388"/>
      <c r="D123" s="389"/>
      <c r="E123" s="389"/>
      <c r="F123" s="389"/>
      <c r="G123" s="393"/>
      <c r="H123" s="393"/>
      <c r="I123" s="390"/>
      <c r="J123" s="391"/>
      <c r="K123" s="392"/>
      <c r="L123" s="392"/>
      <c r="M123" s="392"/>
      <c r="N123" s="392"/>
      <c r="O123" s="399">
        <f t="shared" si="3"/>
        <v>0</v>
      </c>
      <c r="P123" s="14">
        <f t="shared" si="4"/>
        <v>0</v>
      </c>
      <c r="Q123" s="14"/>
      <c r="R123" s="1111"/>
    </row>
    <row r="124" spans="2:18" ht="30" customHeight="1" x14ac:dyDescent="0.2">
      <c r="B124" s="388"/>
      <c r="C124" s="388"/>
      <c r="D124" s="389"/>
      <c r="E124" s="389"/>
      <c r="F124" s="389"/>
      <c r="G124" s="393"/>
      <c r="H124" s="393"/>
      <c r="I124" s="390"/>
      <c r="J124" s="391"/>
      <c r="K124" s="392"/>
      <c r="L124" s="392"/>
      <c r="M124" s="392"/>
      <c r="N124" s="392"/>
      <c r="O124" s="399">
        <f t="shared" si="3"/>
        <v>0</v>
      </c>
      <c r="P124" s="14">
        <f t="shared" si="4"/>
        <v>0</v>
      </c>
      <c r="Q124" s="14"/>
      <c r="R124" s="1111"/>
    </row>
    <row r="125" spans="2:18" ht="30" customHeight="1" x14ac:dyDescent="0.2">
      <c r="B125" s="388"/>
      <c r="C125" s="388"/>
      <c r="D125" s="389"/>
      <c r="E125" s="389"/>
      <c r="F125" s="389"/>
      <c r="G125" s="393"/>
      <c r="H125" s="393"/>
      <c r="I125" s="390"/>
      <c r="J125" s="391"/>
      <c r="K125" s="392"/>
      <c r="L125" s="392"/>
      <c r="M125" s="392"/>
      <c r="N125" s="392"/>
      <c r="O125" s="399">
        <f t="shared" si="3"/>
        <v>0</v>
      </c>
      <c r="P125" s="14">
        <f t="shared" si="4"/>
        <v>0</v>
      </c>
      <c r="Q125" s="14"/>
      <c r="R125" s="1111"/>
    </row>
    <row r="126" spans="2:18" ht="30" customHeight="1" x14ac:dyDescent="0.2">
      <c r="B126" s="388"/>
      <c r="C126" s="388"/>
      <c r="D126" s="389"/>
      <c r="E126" s="389"/>
      <c r="F126" s="389"/>
      <c r="G126" s="393"/>
      <c r="H126" s="393"/>
      <c r="I126" s="390"/>
      <c r="J126" s="391"/>
      <c r="K126" s="392"/>
      <c r="L126" s="392"/>
      <c r="M126" s="392"/>
      <c r="N126" s="392"/>
      <c r="O126" s="399">
        <f t="shared" si="3"/>
        <v>0</v>
      </c>
      <c r="P126" s="14">
        <f t="shared" si="4"/>
        <v>0</v>
      </c>
      <c r="Q126" s="14"/>
      <c r="R126" s="1112"/>
    </row>
    <row r="127" spans="2:18" ht="30" customHeight="1" x14ac:dyDescent="0.2">
      <c r="B127" s="388"/>
      <c r="C127" s="388"/>
      <c r="D127" s="389"/>
      <c r="E127" s="389"/>
      <c r="F127" s="389"/>
      <c r="G127" s="393"/>
      <c r="H127" s="393"/>
      <c r="I127" s="390"/>
      <c r="J127" s="391"/>
      <c r="K127" s="392"/>
      <c r="L127" s="392"/>
      <c r="M127" s="392"/>
      <c r="N127" s="392"/>
      <c r="O127" s="399">
        <f t="shared" si="3"/>
        <v>0</v>
      </c>
      <c r="P127" s="14">
        <f t="shared" si="4"/>
        <v>0</v>
      </c>
      <c r="Q127" s="14"/>
      <c r="R127" s="646"/>
    </row>
    <row r="128" spans="2:18" ht="30" customHeight="1" x14ac:dyDescent="0.2">
      <c r="B128" s="388"/>
      <c r="C128" s="388"/>
      <c r="D128" s="389"/>
      <c r="E128" s="389"/>
      <c r="F128" s="389"/>
      <c r="G128" s="393"/>
      <c r="H128" s="393"/>
      <c r="I128" s="390"/>
      <c r="J128" s="391"/>
      <c r="K128" s="392"/>
      <c r="L128" s="392"/>
      <c r="M128" s="392"/>
      <c r="N128" s="392"/>
      <c r="O128" s="399">
        <f t="shared" si="3"/>
        <v>0</v>
      </c>
      <c r="P128" s="14">
        <f t="shared" si="4"/>
        <v>0</v>
      </c>
      <c r="Q128" s="14"/>
      <c r="R128" s="646"/>
    </row>
    <row r="129" spans="2:18" ht="30" customHeight="1" x14ac:dyDescent="0.2">
      <c r="B129" s="388"/>
      <c r="C129" s="388"/>
      <c r="D129" s="389"/>
      <c r="E129" s="389"/>
      <c r="F129" s="389"/>
      <c r="G129" s="393"/>
      <c r="H129" s="393"/>
      <c r="I129" s="390"/>
      <c r="J129" s="391"/>
      <c r="K129" s="392"/>
      <c r="L129" s="392"/>
      <c r="M129" s="392"/>
      <c r="N129" s="392"/>
      <c r="O129" s="399">
        <f t="shared" si="3"/>
        <v>0</v>
      </c>
      <c r="P129" s="14">
        <f t="shared" si="4"/>
        <v>0</v>
      </c>
      <c r="Q129" s="14"/>
      <c r="R129" s="646"/>
    </row>
    <row r="130" spans="2:18" ht="30" customHeight="1" x14ac:dyDescent="0.2">
      <c r="B130" s="388"/>
      <c r="C130" s="388"/>
      <c r="D130" s="389"/>
      <c r="E130" s="389"/>
      <c r="F130" s="389"/>
      <c r="G130" s="393"/>
      <c r="H130" s="393"/>
      <c r="I130" s="390"/>
      <c r="J130" s="391"/>
      <c r="K130" s="392"/>
      <c r="L130" s="392"/>
      <c r="M130" s="392"/>
      <c r="N130" s="392"/>
      <c r="O130" s="399">
        <f t="shared" si="3"/>
        <v>0</v>
      </c>
      <c r="P130" s="14">
        <f t="shared" si="4"/>
        <v>0</v>
      </c>
      <c r="Q130" s="14"/>
      <c r="R130" s="646"/>
    </row>
    <row r="131" spans="2:18" ht="30" customHeight="1" x14ac:dyDescent="0.2">
      <c r="B131" s="388"/>
      <c r="C131" s="388"/>
      <c r="D131" s="389"/>
      <c r="E131" s="389"/>
      <c r="F131" s="389"/>
      <c r="G131" s="393"/>
      <c r="H131" s="393"/>
      <c r="I131" s="390"/>
      <c r="J131" s="391"/>
      <c r="K131" s="392"/>
      <c r="L131" s="392"/>
      <c r="M131" s="392"/>
      <c r="N131" s="392"/>
      <c r="O131" s="399">
        <f t="shared" si="3"/>
        <v>0</v>
      </c>
      <c r="P131" s="14">
        <f t="shared" si="4"/>
        <v>0</v>
      </c>
      <c r="Q131" s="14"/>
      <c r="R131" s="646"/>
    </row>
    <row r="132" spans="2:18" ht="30" customHeight="1" x14ac:dyDescent="0.2">
      <c r="B132" s="388"/>
      <c r="C132" s="388"/>
      <c r="D132" s="389"/>
      <c r="E132" s="389"/>
      <c r="F132" s="389"/>
      <c r="G132" s="393"/>
      <c r="H132" s="393"/>
      <c r="I132" s="390"/>
      <c r="J132" s="391"/>
      <c r="K132" s="392"/>
      <c r="L132" s="392"/>
      <c r="M132" s="392"/>
      <c r="N132" s="392"/>
      <c r="O132" s="399">
        <f t="shared" si="3"/>
        <v>0</v>
      </c>
      <c r="P132" s="14">
        <f t="shared" si="4"/>
        <v>0</v>
      </c>
      <c r="Q132" s="14"/>
      <c r="R132" s="646"/>
    </row>
    <row r="133" spans="2:18" ht="30" customHeight="1" x14ac:dyDescent="0.2">
      <c r="B133" s="388"/>
      <c r="C133" s="388"/>
      <c r="D133" s="389"/>
      <c r="E133" s="389"/>
      <c r="F133" s="389"/>
      <c r="G133" s="393"/>
      <c r="H133" s="393"/>
      <c r="I133" s="390"/>
      <c r="J133" s="391"/>
      <c r="K133" s="392"/>
      <c r="L133" s="392"/>
      <c r="M133" s="392"/>
      <c r="N133" s="392"/>
      <c r="O133" s="399">
        <f t="shared" si="3"/>
        <v>0</v>
      </c>
      <c r="P133" s="14">
        <f t="shared" si="4"/>
        <v>0</v>
      </c>
      <c r="Q133" s="14"/>
      <c r="R133" s="646"/>
    </row>
    <row r="134" spans="2:18" ht="30" customHeight="1" x14ac:dyDescent="0.2">
      <c r="B134" s="388"/>
      <c r="C134" s="388"/>
      <c r="D134" s="389"/>
      <c r="E134" s="389"/>
      <c r="F134" s="389"/>
      <c r="G134" s="393"/>
      <c r="H134" s="393"/>
      <c r="I134" s="390"/>
      <c r="J134" s="391"/>
      <c r="K134" s="392"/>
      <c r="L134" s="392"/>
      <c r="M134" s="392"/>
      <c r="N134" s="392"/>
      <c r="O134" s="399">
        <f t="shared" ref="O134:O197" si="5">+N134+M134</f>
        <v>0</v>
      </c>
      <c r="P134" s="14">
        <f t="shared" ref="P134:P197" si="6">+O134-Q134</f>
        <v>0</v>
      </c>
      <c r="Q134" s="14"/>
      <c r="R134" s="646"/>
    </row>
    <row r="135" spans="2:18" ht="30" customHeight="1" x14ac:dyDescent="0.2">
      <c r="B135" s="388"/>
      <c r="C135" s="388"/>
      <c r="D135" s="389"/>
      <c r="E135" s="389"/>
      <c r="F135" s="389"/>
      <c r="G135" s="393"/>
      <c r="H135" s="393"/>
      <c r="I135" s="390"/>
      <c r="J135" s="391"/>
      <c r="K135" s="392"/>
      <c r="L135" s="392"/>
      <c r="M135" s="392"/>
      <c r="N135" s="392"/>
      <c r="O135" s="399">
        <f t="shared" si="5"/>
        <v>0</v>
      </c>
      <c r="P135" s="14">
        <f t="shared" si="6"/>
        <v>0</v>
      </c>
      <c r="Q135" s="14"/>
      <c r="R135" s="646"/>
    </row>
    <row r="136" spans="2:18" ht="30" customHeight="1" x14ac:dyDescent="0.2">
      <c r="B136" s="388"/>
      <c r="C136" s="388"/>
      <c r="D136" s="389"/>
      <c r="E136" s="389"/>
      <c r="F136" s="389"/>
      <c r="G136" s="393"/>
      <c r="H136" s="393"/>
      <c r="I136" s="390"/>
      <c r="J136" s="391"/>
      <c r="K136" s="392"/>
      <c r="L136" s="392"/>
      <c r="M136" s="392"/>
      <c r="N136" s="392"/>
      <c r="O136" s="399">
        <f t="shared" si="5"/>
        <v>0</v>
      </c>
      <c r="P136" s="14">
        <f t="shared" si="6"/>
        <v>0</v>
      </c>
      <c r="Q136" s="14"/>
      <c r="R136" s="646"/>
    </row>
    <row r="137" spans="2:18" ht="30" customHeight="1" x14ac:dyDescent="0.2">
      <c r="B137" s="388"/>
      <c r="C137" s="388"/>
      <c r="D137" s="389"/>
      <c r="E137" s="389"/>
      <c r="F137" s="389"/>
      <c r="G137" s="393"/>
      <c r="H137" s="393"/>
      <c r="I137" s="390"/>
      <c r="J137" s="391"/>
      <c r="K137" s="392"/>
      <c r="L137" s="392"/>
      <c r="M137" s="392"/>
      <c r="N137" s="392"/>
      <c r="O137" s="399">
        <f t="shared" si="5"/>
        <v>0</v>
      </c>
      <c r="P137" s="14">
        <f t="shared" si="6"/>
        <v>0</v>
      </c>
      <c r="Q137" s="14"/>
      <c r="R137" s="646"/>
    </row>
    <row r="138" spans="2:18" ht="30" customHeight="1" x14ac:dyDescent="0.2">
      <c r="B138" s="388"/>
      <c r="C138" s="388"/>
      <c r="D138" s="389"/>
      <c r="E138" s="389"/>
      <c r="F138" s="389"/>
      <c r="G138" s="393"/>
      <c r="H138" s="393"/>
      <c r="I138" s="390"/>
      <c r="J138" s="391"/>
      <c r="K138" s="392"/>
      <c r="L138" s="392"/>
      <c r="M138" s="392"/>
      <c r="N138" s="392"/>
      <c r="O138" s="399">
        <f t="shared" si="5"/>
        <v>0</v>
      </c>
      <c r="P138" s="14">
        <f t="shared" si="6"/>
        <v>0</v>
      </c>
      <c r="Q138" s="14"/>
      <c r="R138" s="646"/>
    </row>
    <row r="139" spans="2:18" ht="30" customHeight="1" x14ac:dyDescent="0.2">
      <c r="B139" s="388"/>
      <c r="C139" s="388"/>
      <c r="D139" s="389"/>
      <c r="E139" s="389"/>
      <c r="F139" s="389"/>
      <c r="G139" s="393"/>
      <c r="H139" s="393"/>
      <c r="I139" s="390"/>
      <c r="J139" s="391"/>
      <c r="K139" s="392"/>
      <c r="L139" s="392"/>
      <c r="M139" s="392"/>
      <c r="N139" s="392"/>
      <c r="O139" s="399">
        <f t="shared" si="5"/>
        <v>0</v>
      </c>
      <c r="P139" s="14">
        <f t="shared" si="6"/>
        <v>0</v>
      </c>
      <c r="Q139" s="14"/>
      <c r="R139" s="646"/>
    </row>
    <row r="140" spans="2:18" ht="30" customHeight="1" x14ac:dyDescent="0.2">
      <c r="B140" s="388"/>
      <c r="C140" s="388"/>
      <c r="D140" s="389"/>
      <c r="E140" s="389"/>
      <c r="F140" s="389"/>
      <c r="G140" s="393"/>
      <c r="H140" s="393"/>
      <c r="I140" s="390"/>
      <c r="J140" s="391"/>
      <c r="K140" s="392"/>
      <c r="L140" s="392"/>
      <c r="M140" s="392"/>
      <c r="N140" s="392"/>
      <c r="O140" s="399">
        <f t="shared" si="5"/>
        <v>0</v>
      </c>
      <c r="P140" s="14">
        <f t="shared" si="6"/>
        <v>0</v>
      </c>
      <c r="Q140" s="14"/>
      <c r="R140" s="646"/>
    </row>
    <row r="141" spans="2:18" ht="30" customHeight="1" x14ac:dyDescent="0.2">
      <c r="B141" s="388"/>
      <c r="C141" s="388"/>
      <c r="D141" s="389"/>
      <c r="E141" s="389"/>
      <c r="F141" s="389"/>
      <c r="G141" s="393"/>
      <c r="H141" s="393"/>
      <c r="I141" s="390"/>
      <c r="J141" s="391"/>
      <c r="K141" s="392"/>
      <c r="L141" s="392"/>
      <c r="M141" s="392"/>
      <c r="N141" s="392"/>
      <c r="O141" s="399">
        <f t="shared" si="5"/>
        <v>0</v>
      </c>
      <c r="P141" s="14">
        <f t="shared" si="6"/>
        <v>0</v>
      </c>
      <c r="Q141" s="14"/>
      <c r="R141" s="646"/>
    </row>
    <row r="142" spans="2:18" ht="30" customHeight="1" x14ac:dyDescent="0.2">
      <c r="B142" s="388"/>
      <c r="C142" s="388"/>
      <c r="D142" s="389"/>
      <c r="E142" s="389"/>
      <c r="F142" s="389"/>
      <c r="G142" s="393"/>
      <c r="H142" s="393"/>
      <c r="I142" s="390"/>
      <c r="J142" s="391"/>
      <c r="K142" s="392"/>
      <c r="L142" s="392"/>
      <c r="M142" s="392"/>
      <c r="N142" s="392"/>
      <c r="O142" s="399">
        <f t="shared" si="5"/>
        <v>0</v>
      </c>
      <c r="P142" s="14">
        <f t="shared" si="6"/>
        <v>0</v>
      </c>
      <c r="Q142" s="14"/>
      <c r="R142" s="646"/>
    </row>
    <row r="143" spans="2:18" ht="30" customHeight="1" x14ac:dyDescent="0.2">
      <c r="B143" s="388"/>
      <c r="C143" s="388"/>
      <c r="D143" s="389"/>
      <c r="E143" s="389"/>
      <c r="F143" s="389"/>
      <c r="G143" s="393"/>
      <c r="H143" s="393"/>
      <c r="I143" s="390"/>
      <c r="J143" s="391"/>
      <c r="K143" s="392"/>
      <c r="L143" s="392"/>
      <c r="M143" s="392"/>
      <c r="N143" s="392"/>
      <c r="O143" s="399">
        <f t="shared" si="5"/>
        <v>0</v>
      </c>
      <c r="P143" s="14">
        <f t="shared" si="6"/>
        <v>0</v>
      </c>
      <c r="Q143" s="14"/>
      <c r="R143" s="646"/>
    </row>
    <row r="144" spans="2:18" ht="30" customHeight="1" x14ac:dyDescent="0.2">
      <c r="B144" s="388"/>
      <c r="C144" s="388"/>
      <c r="D144" s="389"/>
      <c r="E144" s="389"/>
      <c r="F144" s="389"/>
      <c r="G144" s="393"/>
      <c r="H144" s="393"/>
      <c r="I144" s="390"/>
      <c r="J144" s="391"/>
      <c r="K144" s="392"/>
      <c r="L144" s="392"/>
      <c r="M144" s="392"/>
      <c r="N144" s="392"/>
      <c r="O144" s="399">
        <f t="shared" si="5"/>
        <v>0</v>
      </c>
      <c r="P144" s="14">
        <f t="shared" si="6"/>
        <v>0</v>
      </c>
      <c r="Q144" s="14"/>
      <c r="R144" s="646"/>
    </row>
    <row r="145" spans="2:18" ht="30" customHeight="1" x14ac:dyDescent="0.2">
      <c r="B145" s="388"/>
      <c r="C145" s="388"/>
      <c r="D145" s="389"/>
      <c r="E145" s="389"/>
      <c r="F145" s="389"/>
      <c r="G145" s="393"/>
      <c r="H145" s="393"/>
      <c r="I145" s="390"/>
      <c r="J145" s="391"/>
      <c r="K145" s="392"/>
      <c r="L145" s="392"/>
      <c r="M145" s="392"/>
      <c r="N145" s="392"/>
      <c r="O145" s="399">
        <f t="shared" si="5"/>
        <v>0</v>
      </c>
      <c r="P145" s="14">
        <f t="shared" si="6"/>
        <v>0</v>
      </c>
      <c r="Q145" s="14"/>
      <c r="R145" s="646"/>
    </row>
    <row r="146" spans="2:18" ht="30" customHeight="1" x14ac:dyDescent="0.2">
      <c r="B146" s="388"/>
      <c r="C146" s="388"/>
      <c r="D146" s="389"/>
      <c r="E146" s="389"/>
      <c r="F146" s="389"/>
      <c r="G146" s="393"/>
      <c r="H146" s="393"/>
      <c r="I146" s="390"/>
      <c r="J146" s="391"/>
      <c r="K146" s="392"/>
      <c r="L146" s="392"/>
      <c r="M146" s="392"/>
      <c r="N146" s="392"/>
      <c r="O146" s="399">
        <f t="shared" si="5"/>
        <v>0</v>
      </c>
      <c r="P146" s="14">
        <f t="shared" si="6"/>
        <v>0</v>
      </c>
      <c r="Q146" s="14"/>
      <c r="R146" s="646"/>
    </row>
    <row r="147" spans="2:18" ht="30" customHeight="1" x14ac:dyDescent="0.2">
      <c r="B147" s="388"/>
      <c r="C147" s="388"/>
      <c r="D147" s="389"/>
      <c r="E147" s="389"/>
      <c r="F147" s="389"/>
      <c r="G147" s="393"/>
      <c r="H147" s="393"/>
      <c r="I147" s="390"/>
      <c r="J147" s="391"/>
      <c r="K147" s="392"/>
      <c r="L147" s="392"/>
      <c r="M147" s="392"/>
      <c r="N147" s="392"/>
      <c r="O147" s="399">
        <f t="shared" si="5"/>
        <v>0</v>
      </c>
      <c r="P147" s="14">
        <f t="shared" si="6"/>
        <v>0</v>
      </c>
      <c r="Q147" s="14"/>
      <c r="R147" s="646"/>
    </row>
    <row r="148" spans="2:18" ht="30" customHeight="1" x14ac:dyDescent="0.2">
      <c r="B148" s="388"/>
      <c r="C148" s="388"/>
      <c r="D148" s="389"/>
      <c r="E148" s="389"/>
      <c r="F148" s="389"/>
      <c r="G148" s="393"/>
      <c r="H148" s="393"/>
      <c r="I148" s="390"/>
      <c r="J148" s="391"/>
      <c r="K148" s="392"/>
      <c r="L148" s="392"/>
      <c r="M148" s="392"/>
      <c r="N148" s="392"/>
      <c r="O148" s="399">
        <f t="shared" si="5"/>
        <v>0</v>
      </c>
      <c r="P148" s="14">
        <f t="shared" si="6"/>
        <v>0</v>
      </c>
      <c r="Q148" s="14"/>
      <c r="R148" s="646"/>
    </row>
    <row r="149" spans="2:18" ht="30" customHeight="1" x14ac:dyDescent="0.2">
      <c r="B149" s="388"/>
      <c r="C149" s="388"/>
      <c r="D149" s="389"/>
      <c r="E149" s="389"/>
      <c r="F149" s="389"/>
      <c r="G149" s="393"/>
      <c r="H149" s="393"/>
      <c r="I149" s="390"/>
      <c r="J149" s="391"/>
      <c r="K149" s="392"/>
      <c r="L149" s="392"/>
      <c r="M149" s="392"/>
      <c r="N149" s="392"/>
      <c r="O149" s="399">
        <f t="shared" si="5"/>
        <v>0</v>
      </c>
      <c r="P149" s="14">
        <f t="shared" si="6"/>
        <v>0</v>
      </c>
      <c r="Q149" s="14"/>
      <c r="R149" s="646"/>
    </row>
    <row r="150" spans="2:18" ht="30" customHeight="1" x14ac:dyDescent="0.2">
      <c r="B150" s="388"/>
      <c r="C150" s="388"/>
      <c r="D150" s="389"/>
      <c r="E150" s="389"/>
      <c r="F150" s="389"/>
      <c r="G150" s="393"/>
      <c r="H150" s="393"/>
      <c r="I150" s="390"/>
      <c r="J150" s="391"/>
      <c r="K150" s="392"/>
      <c r="L150" s="392"/>
      <c r="M150" s="392"/>
      <c r="N150" s="392"/>
      <c r="O150" s="399">
        <f t="shared" si="5"/>
        <v>0</v>
      </c>
      <c r="P150" s="14">
        <f t="shared" si="6"/>
        <v>0</v>
      </c>
      <c r="Q150" s="14"/>
      <c r="R150" s="1110"/>
    </row>
    <row r="151" spans="2:18" ht="30" customHeight="1" x14ac:dyDescent="0.2">
      <c r="B151" s="388"/>
      <c r="C151" s="388"/>
      <c r="D151" s="389"/>
      <c r="E151" s="389"/>
      <c r="F151" s="389"/>
      <c r="G151" s="393"/>
      <c r="H151" s="393"/>
      <c r="I151" s="390"/>
      <c r="J151" s="391"/>
      <c r="K151" s="392"/>
      <c r="L151" s="392"/>
      <c r="M151" s="392"/>
      <c r="N151" s="392"/>
      <c r="O151" s="399">
        <f t="shared" si="5"/>
        <v>0</v>
      </c>
      <c r="P151" s="14">
        <f t="shared" si="6"/>
        <v>0</v>
      </c>
      <c r="Q151" s="14"/>
      <c r="R151" s="1112"/>
    </row>
    <row r="152" spans="2:18" ht="30" customHeight="1" x14ac:dyDescent="0.2">
      <c r="B152" s="388"/>
      <c r="C152" s="388"/>
      <c r="D152" s="389"/>
      <c r="E152" s="389"/>
      <c r="F152" s="389"/>
      <c r="G152" s="393"/>
      <c r="H152" s="393"/>
      <c r="I152" s="390"/>
      <c r="J152" s="391"/>
      <c r="K152" s="392"/>
      <c r="L152" s="392"/>
      <c r="M152" s="392"/>
      <c r="N152" s="392"/>
      <c r="O152" s="399">
        <f t="shared" si="5"/>
        <v>0</v>
      </c>
      <c r="P152" s="14">
        <f t="shared" si="6"/>
        <v>0</v>
      </c>
      <c r="Q152" s="14"/>
      <c r="R152" s="646"/>
    </row>
    <row r="153" spans="2:18" ht="30" customHeight="1" x14ac:dyDescent="0.2">
      <c r="B153" s="388"/>
      <c r="C153" s="388"/>
      <c r="D153" s="389"/>
      <c r="E153" s="389"/>
      <c r="F153" s="389"/>
      <c r="G153" s="393"/>
      <c r="H153" s="393"/>
      <c r="I153" s="390"/>
      <c r="J153" s="391"/>
      <c r="K153" s="392"/>
      <c r="L153" s="392"/>
      <c r="M153" s="392"/>
      <c r="N153" s="392"/>
      <c r="O153" s="399">
        <f t="shared" si="5"/>
        <v>0</v>
      </c>
      <c r="P153" s="14">
        <f t="shared" si="6"/>
        <v>0</v>
      </c>
      <c r="Q153" s="14"/>
      <c r="R153" s="646"/>
    </row>
    <row r="154" spans="2:18" ht="30" customHeight="1" x14ac:dyDescent="0.2">
      <c r="B154" s="388"/>
      <c r="C154" s="388"/>
      <c r="D154" s="389"/>
      <c r="E154" s="389"/>
      <c r="F154" s="389"/>
      <c r="G154" s="393"/>
      <c r="H154" s="393"/>
      <c r="I154" s="390"/>
      <c r="J154" s="391"/>
      <c r="K154" s="392"/>
      <c r="L154" s="392"/>
      <c r="M154" s="392"/>
      <c r="N154" s="392"/>
      <c r="O154" s="399">
        <f t="shared" si="5"/>
        <v>0</v>
      </c>
      <c r="P154" s="14">
        <f t="shared" si="6"/>
        <v>0</v>
      </c>
      <c r="Q154" s="14"/>
      <c r="R154" s="646"/>
    </row>
    <row r="155" spans="2:18" ht="30" customHeight="1" x14ac:dyDescent="0.2">
      <c r="B155" s="388"/>
      <c r="C155" s="388"/>
      <c r="D155" s="389"/>
      <c r="E155" s="389"/>
      <c r="F155" s="389"/>
      <c r="G155" s="393"/>
      <c r="H155" s="393"/>
      <c r="I155" s="390"/>
      <c r="J155" s="391"/>
      <c r="K155" s="392"/>
      <c r="L155" s="392"/>
      <c r="M155" s="392"/>
      <c r="N155" s="392"/>
      <c r="O155" s="399">
        <f t="shared" si="5"/>
        <v>0</v>
      </c>
      <c r="P155" s="14">
        <f t="shared" si="6"/>
        <v>0</v>
      </c>
      <c r="Q155" s="14"/>
      <c r="R155" s="646"/>
    </row>
    <row r="156" spans="2:18" ht="30" customHeight="1" x14ac:dyDescent="0.2">
      <c r="B156" s="388"/>
      <c r="C156" s="388"/>
      <c r="D156" s="389"/>
      <c r="E156" s="389"/>
      <c r="F156" s="389"/>
      <c r="G156" s="393"/>
      <c r="H156" s="393"/>
      <c r="I156" s="390"/>
      <c r="J156" s="391"/>
      <c r="K156" s="392"/>
      <c r="L156" s="392"/>
      <c r="M156" s="392"/>
      <c r="N156" s="392"/>
      <c r="O156" s="399">
        <f t="shared" si="5"/>
        <v>0</v>
      </c>
      <c r="P156" s="14">
        <f t="shared" si="6"/>
        <v>0</v>
      </c>
      <c r="Q156" s="14"/>
      <c r="R156" s="646"/>
    </row>
    <row r="157" spans="2:18" ht="30" customHeight="1" x14ac:dyDescent="0.2">
      <c r="B157" s="388"/>
      <c r="C157" s="388"/>
      <c r="D157" s="389"/>
      <c r="E157" s="389"/>
      <c r="F157" s="389"/>
      <c r="G157" s="393"/>
      <c r="H157" s="393"/>
      <c r="I157" s="390"/>
      <c r="J157" s="391"/>
      <c r="K157" s="392"/>
      <c r="L157" s="392"/>
      <c r="M157" s="392"/>
      <c r="N157" s="392"/>
      <c r="O157" s="399">
        <f t="shared" si="5"/>
        <v>0</v>
      </c>
      <c r="P157" s="14">
        <f t="shared" si="6"/>
        <v>0</v>
      </c>
      <c r="Q157" s="14"/>
      <c r="R157" s="646"/>
    </row>
    <row r="158" spans="2:18" ht="30" customHeight="1" x14ac:dyDescent="0.2">
      <c r="B158" s="388"/>
      <c r="C158" s="388"/>
      <c r="D158" s="389"/>
      <c r="E158" s="389"/>
      <c r="F158" s="389"/>
      <c r="G158" s="393"/>
      <c r="H158" s="393"/>
      <c r="I158" s="390"/>
      <c r="J158" s="390"/>
      <c r="K158" s="392"/>
      <c r="L158" s="392"/>
      <c r="M158" s="392"/>
      <c r="N158" s="392"/>
      <c r="O158" s="399">
        <f t="shared" si="5"/>
        <v>0</v>
      </c>
      <c r="P158" s="14">
        <f t="shared" si="6"/>
        <v>0</v>
      </c>
      <c r="Q158" s="14"/>
      <c r="R158" s="646"/>
    </row>
    <row r="159" spans="2:18" ht="30" customHeight="1" x14ac:dyDescent="0.2">
      <c r="B159" s="388"/>
      <c r="C159" s="388"/>
      <c r="D159" s="389"/>
      <c r="E159" s="389"/>
      <c r="F159" s="389"/>
      <c r="G159" s="393"/>
      <c r="H159" s="393"/>
      <c r="I159" s="390"/>
      <c r="J159" s="391"/>
      <c r="K159" s="392"/>
      <c r="L159" s="392"/>
      <c r="M159" s="392"/>
      <c r="N159" s="392"/>
      <c r="O159" s="399">
        <f t="shared" si="5"/>
        <v>0</v>
      </c>
      <c r="P159" s="14">
        <f t="shared" si="6"/>
        <v>0</v>
      </c>
      <c r="Q159" s="14"/>
      <c r="R159" s="646"/>
    </row>
    <row r="160" spans="2:18" ht="30" customHeight="1" x14ac:dyDescent="0.2">
      <c r="B160" s="388"/>
      <c r="C160" s="388"/>
      <c r="D160" s="389"/>
      <c r="E160" s="389"/>
      <c r="F160" s="389"/>
      <c r="G160" s="393"/>
      <c r="H160" s="393"/>
      <c r="I160" s="390"/>
      <c r="J160" s="390"/>
      <c r="K160" s="392"/>
      <c r="L160" s="392"/>
      <c r="M160" s="392"/>
      <c r="N160" s="392"/>
      <c r="O160" s="399">
        <f t="shared" si="5"/>
        <v>0</v>
      </c>
      <c r="P160" s="14">
        <f t="shared" si="6"/>
        <v>0</v>
      </c>
      <c r="Q160" s="14"/>
      <c r="R160" s="646"/>
    </row>
    <row r="161" spans="2:18" ht="30" customHeight="1" x14ac:dyDescent="0.2">
      <c r="B161" s="388"/>
      <c r="C161" s="388"/>
      <c r="D161" s="389"/>
      <c r="E161" s="389"/>
      <c r="F161" s="389"/>
      <c r="G161" s="393"/>
      <c r="H161" s="393"/>
      <c r="I161" s="390"/>
      <c r="J161" s="391"/>
      <c r="K161" s="392"/>
      <c r="L161" s="392"/>
      <c r="M161" s="392"/>
      <c r="N161" s="392"/>
      <c r="O161" s="399">
        <f t="shared" si="5"/>
        <v>0</v>
      </c>
      <c r="P161" s="14">
        <f t="shared" si="6"/>
        <v>0</v>
      </c>
      <c r="Q161" s="14"/>
      <c r="R161" s="646"/>
    </row>
    <row r="162" spans="2:18" ht="30" customHeight="1" x14ac:dyDescent="0.2">
      <c r="B162" s="388"/>
      <c r="C162" s="388"/>
      <c r="D162" s="389"/>
      <c r="E162" s="389"/>
      <c r="F162" s="389"/>
      <c r="G162" s="393"/>
      <c r="H162" s="393"/>
      <c r="I162" s="390"/>
      <c r="J162" s="391"/>
      <c r="K162" s="392"/>
      <c r="L162" s="392"/>
      <c r="M162" s="392"/>
      <c r="N162" s="392"/>
      <c r="O162" s="399">
        <f t="shared" si="5"/>
        <v>0</v>
      </c>
      <c r="P162" s="14">
        <f t="shared" si="6"/>
        <v>0</v>
      </c>
      <c r="Q162" s="14"/>
      <c r="R162" s="646"/>
    </row>
    <row r="163" spans="2:18" ht="30" customHeight="1" x14ac:dyDescent="0.2">
      <c r="B163" s="388"/>
      <c r="C163" s="388"/>
      <c r="D163" s="389"/>
      <c r="E163" s="389"/>
      <c r="F163" s="389"/>
      <c r="G163" s="393"/>
      <c r="H163" s="393"/>
      <c r="I163" s="390"/>
      <c r="J163" s="391"/>
      <c r="K163" s="392"/>
      <c r="L163" s="392"/>
      <c r="M163" s="392"/>
      <c r="N163" s="392"/>
      <c r="O163" s="399">
        <f t="shared" si="5"/>
        <v>0</v>
      </c>
      <c r="P163" s="14">
        <f t="shared" si="6"/>
        <v>0</v>
      </c>
      <c r="Q163" s="14"/>
      <c r="R163" s="646"/>
    </row>
    <row r="164" spans="2:18" ht="30" customHeight="1" x14ac:dyDescent="0.2">
      <c r="B164" s="388"/>
      <c r="C164" s="388"/>
      <c r="D164" s="389"/>
      <c r="E164" s="389"/>
      <c r="F164" s="389"/>
      <c r="G164" s="393"/>
      <c r="H164" s="393"/>
      <c r="I164" s="390"/>
      <c r="J164" s="391"/>
      <c r="K164" s="392"/>
      <c r="L164" s="392"/>
      <c r="M164" s="392"/>
      <c r="N164" s="392"/>
      <c r="O164" s="399">
        <f t="shared" si="5"/>
        <v>0</v>
      </c>
      <c r="P164" s="14">
        <f t="shared" si="6"/>
        <v>0</v>
      </c>
      <c r="Q164" s="14"/>
      <c r="R164" s="646"/>
    </row>
    <row r="165" spans="2:18" ht="30" customHeight="1" x14ac:dyDescent="0.2">
      <c r="B165" s="388"/>
      <c r="C165" s="388"/>
      <c r="D165" s="389"/>
      <c r="E165" s="389"/>
      <c r="F165" s="389"/>
      <c r="G165" s="393"/>
      <c r="H165" s="393"/>
      <c r="I165" s="390"/>
      <c r="J165" s="391"/>
      <c r="K165" s="392"/>
      <c r="L165" s="392"/>
      <c r="M165" s="392"/>
      <c r="N165" s="392"/>
      <c r="O165" s="399">
        <f t="shared" si="5"/>
        <v>0</v>
      </c>
      <c r="P165" s="14">
        <f t="shared" si="6"/>
        <v>0</v>
      </c>
      <c r="Q165" s="14"/>
      <c r="R165" s="646"/>
    </row>
    <row r="166" spans="2:18" ht="30" customHeight="1" x14ac:dyDescent="0.2">
      <c r="B166" s="388"/>
      <c r="C166" s="388"/>
      <c r="D166" s="389"/>
      <c r="E166" s="389"/>
      <c r="F166" s="389"/>
      <c r="G166" s="393"/>
      <c r="H166" s="393"/>
      <c r="I166" s="390"/>
      <c r="J166" s="391"/>
      <c r="K166" s="392"/>
      <c r="L166" s="392"/>
      <c r="M166" s="392"/>
      <c r="N166" s="392"/>
      <c r="O166" s="399">
        <f t="shared" si="5"/>
        <v>0</v>
      </c>
      <c r="P166" s="14">
        <f t="shared" si="6"/>
        <v>0</v>
      </c>
      <c r="Q166" s="14"/>
      <c r="R166" s="646"/>
    </row>
    <row r="167" spans="2:18" ht="30" customHeight="1" x14ac:dyDescent="0.2">
      <c r="B167" s="388"/>
      <c r="C167" s="388"/>
      <c r="D167" s="389"/>
      <c r="E167" s="389"/>
      <c r="F167" s="389"/>
      <c r="G167" s="393"/>
      <c r="H167" s="393"/>
      <c r="I167" s="390"/>
      <c r="J167" s="391"/>
      <c r="K167" s="392"/>
      <c r="L167" s="392"/>
      <c r="M167" s="392"/>
      <c r="N167" s="392"/>
      <c r="O167" s="399">
        <f t="shared" si="5"/>
        <v>0</v>
      </c>
      <c r="P167" s="14">
        <f t="shared" si="6"/>
        <v>0</v>
      </c>
      <c r="Q167" s="14"/>
      <c r="R167" s="646"/>
    </row>
    <row r="168" spans="2:18" ht="30" customHeight="1" x14ac:dyDescent="0.2">
      <c r="B168" s="388"/>
      <c r="C168" s="388"/>
      <c r="D168" s="389"/>
      <c r="E168" s="389"/>
      <c r="F168" s="389"/>
      <c r="G168" s="393"/>
      <c r="H168" s="393"/>
      <c r="I168" s="390"/>
      <c r="J168" s="390"/>
      <c r="K168" s="392"/>
      <c r="L168" s="392"/>
      <c r="M168" s="392"/>
      <c r="N168" s="392"/>
      <c r="O168" s="399">
        <f t="shared" si="5"/>
        <v>0</v>
      </c>
      <c r="P168" s="14">
        <f t="shared" si="6"/>
        <v>0</v>
      </c>
      <c r="Q168" s="14"/>
      <c r="R168" s="646"/>
    </row>
    <row r="169" spans="2:18" ht="30" customHeight="1" x14ac:dyDescent="0.2">
      <c r="B169" s="388"/>
      <c r="C169" s="388"/>
      <c r="D169" s="389"/>
      <c r="E169" s="389"/>
      <c r="F169" s="389"/>
      <c r="G169" s="393"/>
      <c r="H169" s="393"/>
      <c r="I169" s="390"/>
      <c r="J169" s="391"/>
      <c r="K169" s="392"/>
      <c r="L169" s="392"/>
      <c r="M169" s="392"/>
      <c r="N169" s="392"/>
      <c r="O169" s="399">
        <f t="shared" si="5"/>
        <v>0</v>
      </c>
      <c r="P169" s="14">
        <f t="shared" si="6"/>
        <v>0</v>
      </c>
      <c r="Q169" s="14"/>
      <c r="R169" s="646"/>
    </row>
    <row r="170" spans="2:18" ht="30" customHeight="1" x14ac:dyDescent="0.2">
      <c r="B170" s="388"/>
      <c r="C170" s="388"/>
      <c r="D170" s="389"/>
      <c r="E170" s="389"/>
      <c r="F170" s="389"/>
      <c r="G170" s="393"/>
      <c r="H170" s="393"/>
      <c r="I170" s="390"/>
      <c r="J170" s="391"/>
      <c r="K170" s="392"/>
      <c r="L170" s="392"/>
      <c r="M170" s="392"/>
      <c r="N170" s="392"/>
      <c r="O170" s="399">
        <f t="shared" si="5"/>
        <v>0</v>
      </c>
      <c r="P170" s="14">
        <f t="shared" si="6"/>
        <v>0</v>
      </c>
      <c r="Q170" s="14"/>
      <c r="R170" s="646"/>
    </row>
    <row r="171" spans="2:18" ht="30" customHeight="1" x14ac:dyDescent="0.2">
      <c r="B171" s="388"/>
      <c r="C171" s="388"/>
      <c r="D171" s="389"/>
      <c r="E171" s="389"/>
      <c r="F171" s="389"/>
      <c r="G171" s="393"/>
      <c r="H171" s="393"/>
      <c r="I171" s="390"/>
      <c r="J171" s="391"/>
      <c r="K171" s="392"/>
      <c r="L171" s="392"/>
      <c r="M171" s="392"/>
      <c r="N171" s="392"/>
      <c r="O171" s="399">
        <f t="shared" si="5"/>
        <v>0</v>
      </c>
      <c r="P171" s="14">
        <f t="shared" si="6"/>
        <v>0</v>
      </c>
      <c r="Q171" s="14"/>
      <c r="R171" s="646"/>
    </row>
    <row r="172" spans="2:18" ht="30" customHeight="1" x14ac:dyDescent="0.2">
      <c r="B172" s="388"/>
      <c r="C172" s="388"/>
      <c r="D172" s="389"/>
      <c r="E172" s="389"/>
      <c r="F172" s="389"/>
      <c r="G172" s="393"/>
      <c r="H172" s="393"/>
      <c r="I172" s="390"/>
      <c r="J172" s="391"/>
      <c r="K172" s="392"/>
      <c r="L172" s="392"/>
      <c r="M172" s="392"/>
      <c r="N172" s="392"/>
      <c r="O172" s="399">
        <f t="shared" si="5"/>
        <v>0</v>
      </c>
      <c r="P172" s="14">
        <f t="shared" si="6"/>
        <v>0</v>
      </c>
      <c r="Q172" s="14"/>
      <c r="R172" s="646"/>
    </row>
    <row r="173" spans="2:18" ht="30" customHeight="1" x14ac:dyDescent="0.2">
      <c r="B173" s="388"/>
      <c r="C173" s="388"/>
      <c r="D173" s="389"/>
      <c r="E173" s="389"/>
      <c r="F173" s="389"/>
      <c r="G173" s="393"/>
      <c r="H173" s="393"/>
      <c r="I173" s="390"/>
      <c r="J173" s="391"/>
      <c r="K173" s="392"/>
      <c r="L173" s="392"/>
      <c r="M173" s="392"/>
      <c r="N173" s="392"/>
      <c r="O173" s="399">
        <f t="shared" si="5"/>
        <v>0</v>
      </c>
      <c r="P173" s="14">
        <f t="shared" si="6"/>
        <v>0</v>
      </c>
      <c r="Q173" s="14"/>
      <c r="R173" s="646"/>
    </row>
    <row r="174" spans="2:18" ht="30" customHeight="1" x14ac:dyDescent="0.2">
      <c r="B174" s="388"/>
      <c r="C174" s="388"/>
      <c r="D174" s="389"/>
      <c r="E174" s="389"/>
      <c r="F174" s="389"/>
      <c r="G174" s="393"/>
      <c r="H174" s="393"/>
      <c r="I174" s="390"/>
      <c r="J174" s="391"/>
      <c r="K174" s="392"/>
      <c r="L174" s="392"/>
      <c r="M174" s="392"/>
      <c r="N174" s="392"/>
      <c r="O174" s="399">
        <f t="shared" si="5"/>
        <v>0</v>
      </c>
      <c r="P174" s="14">
        <f t="shared" si="6"/>
        <v>0</v>
      </c>
      <c r="Q174" s="14"/>
      <c r="R174" s="646"/>
    </row>
    <row r="175" spans="2:18" ht="30" customHeight="1" x14ac:dyDescent="0.2">
      <c r="B175" s="388"/>
      <c r="C175" s="388"/>
      <c r="D175" s="389"/>
      <c r="E175" s="389"/>
      <c r="F175" s="389"/>
      <c r="G175" s="393"/>
      <c r="H175" s="393"/>
      <c r="I175" s="390"/>
      <c r="J175" s="391"/>
      <c r="K175" s="392"/>
      <c r="L175" s="392"/>
      <c r="M175" s="392"/>
      <c r="N175" s="392"/>
      <c r="O175" s="399">
        <f t="shared" si="5"/>
        <v>0</v>
      </c>
      <c r="P175" s="14">
        <f t="shared" si="6"/>
        <v>0</v>
      </c>
      <c r="Q175" s="14"/>
      <c r="R175" s="646"/>
    </row>
    <row r="176" spans="2:18" ht="30" customHeight="1" x14ac:dyDescent="0.2">
      <c r="B176" s="388"/>
      <c r="C176" s="388"/>
      <c r="D176" s="389"/>
      <c r="E176" s="389"/>
      <c r="F176" s="389"/>
      <c r="G176" s="393"/>
      <c r="H176" s="393"/>
      <c r="I176" s="390"/>
      <c r="J176" s="391"/>
      <c r="K176" s="392"/>
      <c r="L176" s="392"/>
      <c r="M176" s="392"/>
      <c r="N176" s="392"/>
      <c r="O176" s="399">
        <f t="shared" si="5"/>
        <v>0</v>
      </c>
      <c r="P176" s="14">
        <f t="shared" si="6"/>
        <v>0</v>
      </c>
      <c r="Q176" s="14"/>
      <c r="R176" s="646"/>
    </row>
    <row r="177" spans="2:18" ht="30" customHeight="1" x14ac:dyDescent="0.2">
      <c r="B177" s="388"/>
      <c r="C177" s="388"/>
      <c r="D177" s="389"/>
      <c r="E177" s="389"/>
      <c r="F177" s="389"/>
      <c r="G177" s="393"/>
      <c r="H177" s="393"/>
      <c r="I177" s="390"/>
      <c r="J177" s="391"/>
      <c r="K177" s="392"/>
      <c r="L177" s="392"/>
      <c r="M177" s="392"/>
      <c r="N177" s="392"/>
      <c r="O177" s="399">
        <f t="shared" si="5"/>
        <v>0</v>
      </c>
      <c r="P177" s="14">
        <f t="shared" si="6"/>
        <v>0</v>
      </c>
      <c r="Q177" s="14"/>
      <c r="R177" s="646"/>
    </row>
    <row r="178" spans="2:18" ht="30" customHeight="1" x14ac:dyDescent="0.2">
      <c r="B178" s="388"/>
      <c r="C178" s="388"/>
      <c r="D178" s="389"/>
      <c r="E178" s="389"/>
      <c r="F178" s="389"/>
      <c r="G178" s="393"/>
      <c r="H178" s="393"/>
      <c r="I178" s="390"/>
      <c r="J178" s="390"/>
      <c r="K178" s="392"/>
      <c r="L178" s="392"/>
      <c r="M178" s="392"/>
      <c r="N178" s="392"/>
      <c r="O178" s="399">
        <f t="shared" si="5"/>
        <v>0</v>
      </c>
      <c r="P178" s="14">
        <f t="shared" si="6"/>
        <v>0</v>
      </c>
      <c r="Q178" s="14"/>
      <c r="R178" s="646"/>
    </row>
    <row r="179" spans="2:18" ht="30" customHeight="1" x14ac:dyDescent="0.2">
      <c r="B179" s="388"/>
      <c r="C179" s="388"/>
      <c r="D179" s="389"/>
      <c r="E179" s="389"/>
      <c r="F179" s="389"/>
      <c r="G179" s="393"/>
      <c r="H179" s="393"/>
      <c r="I179" s="390"/>
      <c r="J179" s="391"/>
      <c r="K179" s="392"/>
      <c r="L179" s="392"/>
      <c r="M179" s="392"/>
      <c r="N179" s="392"/>
      <c r="O179" s="399">
        <f t="shared" si="5"/>
        <v>0</v>
      </c>
      <c r="P179" s="14">
        <f t="shared" si="6"/>
        <v>0</v>
      </c>
      <c r="Q179" s="14"/>
      <c r="R179" s="646"/>
    </row>
    <row r="180" spans="2:18" ht="30" customHeight="1" x14ac:dyDescent="0.2">
      <c r="B180" s="388"/>
      <c r="C180" s="388"/>
      <c r="D180" s="389"/>
      <c r="E180" s="389"/>
      <c r="F180" s="389"/>
      <c r="G180" s="393"/>
      <c r="H180" s="393"/>
      <c r="I180" s="390"/>
      <c r="J180" s="390"/>
      <c r="K180" s="392"/>
      <c r="L180" s="392"/>
      <c r="M180" s="392"/>
      <c r="N180" s="392"/>
      <c r="O180" s="399">
        <f t="shared" si="5"/>
        <v>0</v>
      </c>
      <c r="P180" s="14">
        <f t="shared" si="6"/>
        <v>0</v>
      </c>
      <c r="Q180" s="14"/>
      <c r="R180" s="646"/>
    </row>
    <row r="181" spans="2:18" ht="30" customHeight="1" x14ac:dyDescent="0.2">
      <c r="B181" s="388"/>
      <c r="C181" s="388"/>
      <c r="D181" s="389"/>
      <c r="E181" s="389"/>
      <c r="F181" s="389"/>
      <c r="G181" s="393"/>
      <c r="H181" s="393"/>
      <c r="I181" s="390"/>
      <c r="J181" s="391"/>
      <c r="K181" s="392"/>
      <c r="L181" s="392"/>
      <c r="M181" s="392"/>
      <c r="N181" s="392"/>
      <c r="O181" s="399">
        <f t="shared" si="5"/>
        <v>0</v>
      </c>
      <c r="P181" s="14">
        <f t="shared" si="6"/>
        <v>0</v>
      </c>
      <c r="Q181" s="14"/>
      <c r="R181" s="646"/>
    </row>
    <row r="182" spans="2:18" ht="30" customHeight="1" x14ac:dyDescent="0.2">
      <c r="B182" s="388"/>
      <c r="C182" s="388"/>
      <c r="D182" s="389"/>
      <c r="E182" s="389"/>
      <c r="F182" s="389"/>
      <c r="G182" s="393"/>
      <c r="H182" s="393"/>
      <c r="I182" s="390"/>
      <c r="J182" s="390"/>
      <c r="K182" s="392"/>
      <c r="L182" s="392"/>
      <c r="M182" s="392"/>
      <c r="N182" s="392"/>
      <c r="O182" s="399">
        <f t="shared" si="5"/>
        <v>0</v>
      </c>
      <c r="P182" s="14">
        <f t="shared" si="6"/>
        <v>0</v>
      </c>
      <c r="Q182" s="14"/>
      <c r="R182" s="646"/>
    </row>
    <row r="183" spans="2:18" ht="30" customHeight="1" x14ac:dyDescent="0.2">
      <c r="B183" s="388"/>
      <c r="C183" s="388"/>
      <c r="D183" s="389"/>
      <c r="E183" s="389"/>
      <c r="F183" s="389"/>
      <c r="G183" s="393"/>
      <c r="H183" s="393"/>
      <c r="I183" s="390"/>
      <c r="J183" s="391"/>
      <c r="K183" s="392"/>
      <c r="L183" s="392"/>
      <c r="M183" s="392"/>
      <c r="N183" s="392"/>
      <c r="O183" s="399">
        <f t="shared" si="5"/>
        <v>0</v>
      </c>
      <c r="P183" s="14">
        <f t="shared" si="6"/>
        <v>0</v>
      </c>
      <c r="Q183" s="14"/>
      <c r="R183" s="646"/>
    </row>
    <row r="184" spans="2:18" ht="30" customHeight="1" x14ac:dyDescent="0.2">
      <c r="B184" s="388"/>
      <c r="C184" s="388"/>
      <c r="D184" s="389"/>
      <c r="E184" s="389"/>
      <c r="F184" s="389"/>
      <c r="G184" s="393"/>
      <c r="H184" s="393"/>
      <c r="I184" s="390"/>
      <c r="J184" s="390"/>
      <c r="K184" s="392"/>
      <c r="L184" s="392"/>
      <c r="M184" s="392"/>
      <c r="N184" s="392"/>
      <c r="O184" s="399">
        <f t="shared" si="5"/>
        <v>0</v>
      </c>
      <c r="P184" s="14">
        <f t="shared" si="6"/>
        <v>0</v>
      </c>
      <c r="Q184" s="14"/>
      <c r="R184" s="646"/>
    </row>
    <row r="185" spans="2:18" ht="30" customHeight="1" x14ac:dyDescent="0.2">
      <c r="B185" s="388"/>
      <c r="C185" s="388"/>
      <c r="D185" s="389"/>
      <c r="E185" s="389"/>
      <c r="F185" s="389"/>
      <c r="G185" s="393"/>
      <c r="H185" s="393"/>
      <c r="I185" s="390"/>
      <c r="J185" s="391"/>
      <c r="K185" s="392"/>
      <c r="L185" s="392"/>
      <c r="M185" s="392"/>
      <c r="N185" s="392"/>
      <c r="O185" s="399">
        <f t="shared" si="5"/>
        <v>0</v>
      </c>
      <c r="P185" s="14">
        <f t="shared" si="6"/>
        <v>0</v>
      </c>
      <c r="Q185" s="14"/>
      <c r="R185" s="646"/>
    </row>
    <row r="186" spans="2:18" ht="30" customHeight="1" x14ac:dyDescent="0.2">
      <c r="B186" s="388"/>
      <c r="C186" s="388"/>
      <c r="D186" s="389"/>
      <c r="E186" s="389"/>
      <c r="F186" s="389"/>
      <c r="G186" s="393"/>
      <c r="H186" s="393"/>
      <c r="I186" s="390"/>
      <c r="J186" s="391"/>
      <c r="K186" s="392"/>
      <c r="L186" s="392"/>
      <c r="M186" s="392"/>
      <c r="N186" s="392"/>
      <c r="O186" s="399">
        <f t="shared" si="5"/>
        <v>0</v>
      </c>
      <c r="P186" s="14">
        <f t="shared" si="6"/>
        <v>0</v>
      </c>
      <c r="Q186" s="14"/>
      <c r="R186" s="646"/>
    </row>
    <row r="187" spans="2:18" ht="30" customHeight="1" x14ac:dyDescent="0.2">
      <c r="B187" s="388"/>
      <c r="C187" s="388"/>
      <c r="D187" s="389"/>
      <c r="E187" s="389"/>
      <c r="F187" s="389"/>
      <c r="G187" s="393"/>
      <c r="H187" s="393"/>
      <c r="I187" s="390"/>
      <c r="J187" s="390"/>
      <c r="K187" s="392"/>
      <c r="L187" s="392"/>
      <c r="M187" s="392"/>
      <c r="N187" s="392"/>
      <c r="O187" s="399">
        <f t="shared" si="5"/>
        <v>0</v>
      </c>
      <c r="P187" s="14">
        <f t="shared" si="6"/>
        <v>0</v>
      </c>
      <c r="Q187" s="14"/>
      <c r="R187" s="646"/>
    </row>
    <row r="188" spans="2:18" ht="30" customHeight="1" x14ac:dyDescent="0.2">
      <c r="B188" s="388"/>
      <c r="C188" s="388"/>
      <c r="D188" s="389"/>
      <c r="E188" s="389"/>
      <c r="F188" s="389"/>
      <c r="G188" s="393"/>
      <c r="H188" s="393"/>
      <c r="I188" s="390"/>
      <c r="J188" s="391"/>
      <c r="K188" s="392"/>
      <c r="L188" s="392"/>
      <c r="M188" s="392"/>
      <c r="N188" s="392"/>
      <c r="O188" s="399">
        <f t="shared" si="5"/>
        <v>0</v>
      </c>
      <c r="P188" s="14">
        <f t="shared" si="6"/>
        <v>0</v>
      </c>
      <c r="Q188" s="14"/>
      <c r="R188" s="646"/>
    </row>
    <row r="189" spans="2:18" ht="30" customHeight="1" x14ac:dyDescent="0.2">
      <c r="B189" s="388"/>
      <c r="C189" s="388"/>
      <c r="D189" s="389"/>
      <c r="E189" s="389"/>
      <c r="F189" s="389"/>
      <c r="G189" s="393"/>
      <c r="H189" s="393"/>
      <c r="I189" s="390"/>
      <c r="J189" s="390"/>
      <c r="K189" s="392"/>
      <c r="L189" s="392"/>
      <c r="M189" s="392"/>
      <c r="N189" s="392"/>
      <c r="O189" s="399">
        <f t="shared" si="5"/>
        <v>0</v>
      </c>
      <c r="P189" s="14">
        <f t="shared" si="6"/>
        <v>0</v>
      </c>
      <c r="Q189" s="14"/>
      <c r="R189" s="646"/>
    </row>
    <row r="190" spans="2:18" ht="30" customHeight="1" x14ac:dyDescent="0.2">
      <c r="B190" s="388"/>
      <c r="C190" s="388"/>
      <c r="D190" s="389"/>
      <c r="E190" s="389"/>
      <c r="F190" s="389"/>
      <c r="G190" s="393"/>
      <c r="H190" s="393"/>
      <c r="I190" s="390"/>
      <c r="J190" s="391"/>
      <c r="K190" s="392"/>
      <c r="L190" s="392"/>
      <c r="M190" s="392"/>
      <c r="N190" s="392"/>
      <c r="O190" s="399">
        <f t="shared" si="5"/>
        <v>0</v>
      </c>
      <c r="P190" s="14">
        <f t="shared" si="6"/>
        <v>0</v>
      </c>
      <c r="Q190" s="14"/>
      <c r="R190" s="646"/>
    </row>
    <row r="191" spans="2:18" ht="30" customHeight="1" x14ac:dyDescent="0.2">
      <c r="B191" s="388"/>
      <c r="C191" s="388"/>
      <c r="D191" s="389"/>
      <c r="E191" s="389"/>
      <c r="F191" s="389"/>
      <c r="G191" s="393"/>
      <c r="H191" s="393"/>
      <c r="I191" s="390"/>
      <c r="J191" s="391"/>
      <c r="K191" s="392"/>
      <c r="L191" s="392"/>
      <c r="M191" s="392"/>
      <c r="N191" s="392"/>
      <c r="O191" s="399">
        <f t="shared" si="5"/>
        <v>0</v>
      </c>
      <c r="P191" s="14">
        <f t="shared" si="6"/>
        <v>0</v>
      </c>
      <c r="Q191" s="14"/>
      <c r="R191" s="646"/>
    </row>
    <row r="192" spans="2:18" ht="30" customHeight="1" x14ac:dyDescent="0.2">
      <c r="B192" s="388"/>
      <c r="C192" s="388"/>
      <c r="D192" s="389"/>
      <c r="E192" s="389"/>
      <c r="F192" s="389"/>
      <c r="G192" s="393"/>
      <c r="H192" s="393"/>
      <c r="I192" s="390"/>
      <c r="J192" s="391"/>
      <c r="K192" s="392"/>
      <c r="L192" s="392"/>
      <c r="M192" s="392"/>
      <c r="N192" s="392"/>
      <c r="O192" s="399">
        <f t="shared" si="5"/>
        <v>0</v>
      </c>
      <c r="P192" s="14">
        <f t="shared" si="6"/>
        <v>0</v>
      </c>
      <c r="Q192" s="14"/>
      <c r="R192" s="646"/>
    </row>
    <row r="193" spans="2:18" ht="30" customHeight="1" x14ac:dyDescent="0.2">
      <c r="B193" s="388"/>
      <c r="C193" s="388"/>
      <c r="D193" s="389"/>
      <c r="E193" s="389"/>
      <c r="F193" s="389"/>
      <c r="G193" s="393"/>
      <c r="H193" s="393"/>
      <c r="I193" s="390"/>
      <c r="J193" s="390"/>
      <c r="K193" s="392"/>
      <c r="L193" s="392"/>
      <c r="M193" s="392"/>
      <c r="N193" s="392"/>
      <c r="O193" s="399">
        <f t="shared" si="5"/>
        <v>0</v>
      </c>
      <c r="P193" s="14">
        <f t="shared" si="6"/>
        <v>0</v>
      </c>
      <c r="Q193" s="14"/>
      <c r="R193" s="646"/>
    </row>
    <row r="194" spans="2:18" ht="30" customHeight="1" x14ac:dyDescent="0.2">
      <c r="B194" s="388"/>
      <c r="C194" s="388"/>
      <c r="D194" s="389"/>
      <c r="E194" s="389"/>
      <c r="F194" s="389"/>
      <c r="G194" s="393"/>
      <c r="H194" s="393"/>
      <c r="I194" s="390"/>
      <c r="J194" s="391"/>
      <c r="K194" s="392"/>
      <c r="L194" s="392"/>
      <c r="M194" s="392"/>
      <c r="N194" s="392"/>
      <c r="O194" s="399">
        <f t="shared" si="5"/>
        <v>0</v>
      </c>
      <c r="P194" s="14">
        <f t="shared" si="6"/>
        <v>0</v>
      </c>
      <c r="Q194" s="14"/>
      <c r="R194" s="646"/>
    </row>
    <row r="195" spans="2:18" ht="30" customHeight="1" x14ac:dyDescent="0.2">
      <c r="B195" s="388"/>
      <c r="C195" s="388"/>
      <c r="D195" s="389"/>
      <c r="E195" s="389"/>
      <c r="F195" s="389"/>
      <c r="G195" s="393"/>
      <c r="H195" s="393"/>
      <c r="I195" s="390"/>
      <c r="J195" s="391"/>
      <c r="K195" s="392"/>
      <c r="L195" s="392"/>
      <c r="M195" s="392"/>
      <c r="N195" s="392"/>
      <c r="O195" s="399">
        <f t="shared" si="5"/>
        <v>0</v>
      </c>
      <c r="P195" s="14">
        <f t="shared" si="6"/>
        <v>0</v>
      </c>
      <c r="Q195" s="14"/>
      <c r="R195" s="646"/>
    </row>
    <row r="196" spans="2:18" ht="30" customHeight="1" x14ac:dyDescent="0.2">
      <c r="B196" s="388"/>
      <c r="C196" s="388"/>
      <c r="D196" s="389"/>
      <c r="E196" s="389"/>
      <c r="F196" s="389"/>
      <c r="G196" s="393"/>
      <c r="H196" s="393"/>
      <c r="I196" s="390"/>
      <c r="J196" s="391"/>
      <c r="K196" s="392"/>
      <c r="L196" s="392"/>
      <c r="M196" s="392"/>
      <c r="N196" s="392"/>
      <c r="O196" s="399">
        <f t="shared" si="5"/>
        <v>0</v>
      </c>
      <c r="P196" s="14">
        <f t="shared" si="6"/>
        <v>0</v>
      </c>
      <c r="Q196" s="14"/>
      <c r="R196" s="646"/>
    </row>
    <row r="197" spans="2:18" ht="30" customHeight="1" x14ac:dyDescent="0.2">
      <c r="B197" s="388"/>
      <c r="C197" s="388"/>
      <c r="D197" s="389"/>
      <c r="E197" s="389"/>
      <c r="F197" s="389"/>
      <c r="G197" s="393"/>
      <c r="H197" s="393"/>
      <c r="I197" s="390"/>
      <c r="J197" s="390"/>
      <c r="K197" s="392"/>
      <c r="L197" s="392"/>
      <c r="M197" s="392"/>
      <c r="N197" s="392"/>
      <c r="O197" s="399">
        <f t="shared" si="5"/>
        <v>0</v>
      </c>
      <c r="P197" s="14">
        <f t="shared" si="6"/>
        <v>0</v>
      </c>
      <c r="Q197" s="14"/>
      <c r="R197" s="646"/>
    </row>
    <row r="198" spans="2:18" ht="30" customHeight="1" x14ac:dyDescent="0.2">
      <c r="B198" s="388"/>
      <c r="C198" s="388"/>
      <c r="D198" s="389"/>
      <c r="E198" s="389"/>
      <c r="F198" s="389"/>
      <c r="G198" s="393"/>
      <c r="H198" s="393"/>
      <c r="I198" s="390"/>
      <c r="J198" s="390"/>
      <c r="K198" s="392"/>
      <c r="L198" s="392"/>
      <c r="M198" s="392"/>
      <c r="N198" s="392"/>
      <c r="O198" s="399">
        <f t="shared" ref="O198:O261" si="7">+N198+M198</f>
        <v>0</v>
      </c>
      <c r="P198" s="14">
        <f t="shared" ref="P198:P261" si="8">+O198-Q198</f>
        <v>0</v>
      </c>
      <c r="Q198" s="14"/>
      <c r="R198" s="646"/>
    </row>
    <row r="199" spans="2:18" ht="30" customHeight="1" x14ac:dyDescent="0.2">
      <c r="B199" s="388"/>
      <c r="C199" s="388"/>
      <c r="D199" s="389"/>
      <c r="E199" s="389"/>
      <c r="F199" s="389"/>
      <c r="G199" s="393"/>
      <c r="H199" s="393"/>
      <c r="I199" s="390"/>
      <c r="J199" s="391"/>
      <c r="K199" s="392"/>
      <c r="L199" s="392"/>
      <c r="M199" s="392"/>
      <c r="N199" s="392"/>
      <c r="O199" s="399">
        <f t="shared" si="7"/>
        <v>0</v>
      </c>
      <c r="P199" s="14">
        <f t="shared" si="8"/>
        <v>0</v>
      </c>
      <c r="Q199" s="14"/>
      <c r="R199" s="646"/>
    </row>
    <row r="200" spans="2:18" ht="30" customHeight="1" x14ac:dyDescent="0.2">
      <c r="B200" s="388"/>
      <c r="C200" s="388"/>
      <c r="D200" s="389"/>
      <c r="E200" s="389"/>
      <c r="F200" s="389"/>
      <c r="G200" s="393"/>
      <c r="H200" s="393"/>
      <c r="I200" s="390"/>
      <c r="J200" s="391"/>
      <c r="K200" s="392"/>
      <c r="L200" s="392"/>
      <c r="M200" s="392"/>
      <c r="N200" s="392"/>
      <c r="O200" s="399">
        <f t="shared" si="7"/>
        <v>0</v>
      </c>
      <c r="P200" s="14">
        <f t="shared" si="8"/>
        <v>0</v>
      </c>
      <c r="Q200" s="14"/>
      <c r="R200" s="646"/>
    </row>
    <row r="201" spans="2:18" ht="30" customHeight="1" x14ac:dyDescent="0.2">
      <c r="B201" s="388"/>
      <c r="C201" s="388"/>
      <c r="D201" s="389"/>
      <c r="E201" s="389"/>
      <c r="F201" s="389"/>
      <c r="G201" s="393"/>
      <c r="H201" s="393"/>
      <c r="I201" s="390"/>
      <c r="J201" s="391"/>
      <c r="K201" s="392"/>
      <c r="L201" s="392"/>
      <c r="M201" s="392"/>
      <c r="N201" s="392"/>
      <c r="O201" s="399">
        <f t="shared" si="7"/>
        <v>0</v>
      </c>
      <c r="P201" s="14">
        <f t="shared" si="8"/>
        <v>0</v>
      </c>
      <c r="Q201" s="14"/>
      <c r="R201" s="646"/>
    </row>
    <row r="202" spans="2:18" ht="30" customHeight="1" x14ac:dyDescent="0.2">
      <c r="B202" s="388"/>
      <c r="C202" s="388"/>
      <c r="D202" s="389"/>
      <c r="E202" s="389"/>
      <c r="F202" s="389"/>
      <c r="G202" s="393"/>
      <c r="H202" s="393"/>
      <c r="I202" s="390"/>
      <c r="J202" s="391"/>
      <c r="K202" s="392"/>
      <c r="L202" s="392"/>
      <c r="M202" s="392"/>
      <c r="N202" s="392"/>
      <c r="O202" s="399">
        <f t="shared" si="7"/>
        <v>0</v>
      </c>
      <c r="P202" s="14">
        <f t="shared" si="8"/>
        <v>0</v>
      </c>
      <c r="Q202" s="14"/>
      <c r="R202" s="646"/>
    </row>
    <row r="203" spans="2:18" ht="30" customHeight="1" x14ac:dyDescent="0.2">
      <c r="B203" s="388"/>
      <c r="C203" s="388"/>
      <c r="D203" s="389"/>
      <c r="E203" s="389"/>
      <c r="F203" s="389"/>
      <c r="G203" s="393"/>
      <c r="H203" s="393"/>
      <c r="I203" s="390"/>
      <c r="J203" s="391"/>
      <c r="K203" s="392"/>
      <c r="L203" s="392"/>
      <c r="M203" s="392"/>
      <c r="N203" s="392"/>
      <c r="O203" s="399">
        <f t="shared" si="7"/>
        <v>0</v>
      </c>
      <c r="P203" s="14">
        <f t="shared" si="8"/>
        <v>0</v>
      </c>
      <c r="Q203" s="14"/>
      <c r="R203" s="646"/>
    </row>
    <row r="204" spans="2:18" ht="30" customHeight="1" x14ac:dyDescent="0.2">
      <c r="B204" s="388"/>
      <c r="C204" s="388"/>
      <c r="D204" s="389"/>
      <c r="E204" s="389"/>
      <c r="F204" s="389"/>
      <c r="G204" s="393"/>
      <c r="H204" s="393"/>
      <c r="I204" s="390"/>
      <c r="J204" s="391"/>
      <c r="K204" s="392"/>
      <c r="L204" s="392"/>
      <c r="M204" s="392"/>
      <c r="N204" s="392"/>
      <c r="O204" s="399">
        <f t="shared" si="7"/>
        <v>0</v>
      </c>
      <c r="P204" s="14">
        <f t="shared" si="8"/>
        <v>0</v>
      </c>
      <c r="Q204" s="14"/>
      <c r="R204" s="646"/>
    </row>
    <row r="205" spans="2:18" ht="30" customHeight="1" x14ac:dyDescent="0.2">
      <c r="B205" s="388"/>
      <c r="C205" s="388"/>
      <c r="D205" s="389"/>
      <c r="E205" s="389"/>
      <c r="F205" s="389"/>
      <c r="G205" s="393"/>
      <c r="H205" s="393"/>
      <c r="I205" s="390"/>
      <c r="J205" s="391"/>
      <c r="K205" s="392"/>
      <c r="L205" s="392"/>
      <c r="M205" s="392"/>
      <c r="N205" s="392"/>
      <c r="O205" s="399">
        <f t="shared" si="7"/>
        <v>0</v>
      </c>
      <c r="P205" s="14">
        <f t="shared" si="8"/>
        <v>0</v>
      </c>
      <c r="Q205" s="14"/>
      <c r="R205" s="646"/>
    </row>
    <row r="206" spans="2:18" ht="30" customHeight="1" x14ac:dyDescent="0.2">
      <c r="B206" s="388"/>
      <c r="C206" s="388"/>
      <c r="D206" s="389"/>
      <c r="E206" s="389"/>
      <c r="F206" s="389"/>
      <c r="G206" s="393"/>
      <c r="H206" s="393"/>
      <c r="I206" s="390"/>
      <c r="J206" s="391"/>
      <c r="K206" s="392"/>
      <c r="L206" s="392"/>
      <c r="M206" s="392"/>
      <c r="N206" s="392"/>
      <c r="O206" s="399">
        <f t="shared" si="7"/>
        <v>0</v>
      </c>
      <c r="P206" s="14">
        <f t="shared" si="8"/>
        <v>0</v>
      </c>
      <c r="Q206" s="14"/>
      <c r="R206" s="646"/>
    </row>
    <row r="207" spans="2:18" ht="30" customHeight="1" x14ac:dyDescent="0.2">
      <c r="B207" s="388"/>
      <c r="C207" s="388"/>
      <c r="D207" s="389"/>
      <c r="E207" s="389"/>
      <c r="F207" s="389"/>
      <c r="G207" s="393"/>
      <c r="H207" s="393"/>
      <c r="I207" s="390"/>
      <c r="J207" s="391"/>
      <c r="K207" s="392"/>
      <c r="L207" s="392"/>
      <c r="M207" s="392"/>
      <c r="N207" s="392"/>
      <c r="O207" s="399">
        <f t="shared" si="7"/>
        <v>0</v>
      </c>
      <c r="P207" s="14">
        <f t="shared" si="8"/>
        <v>0</v>
      </c>
      <c r="Q207" s="14"/>
      <c r="R207" s="646"/>
    </row>
    <row r="208" spans="2:18" ht="30" customHeight="1" x14ac:dyDescent="0.2">
      <c r="B208" s="388"/>
      <c r="C208" s="388"/>
      <c r="D208" s="389"/>
      <c r="E208" s="389"/>
      <c r="F208" s="389"/>
      <c r="G208" s="393"/>
      <c r="H208" s="393"/>
      <c r="I208" s="390"/>
      <c r="J208" s="391"/>
      <c r="K208" s="392"/>
      <c r="L208" s="392"/>
      <c r="M208" s="392"/>
      <c r="N208" s="392"/>
      <c r="O208" s="399">
        <f t="shared" si="7"/>
        <v>0</v>
      </c>
      <c r="P208" s="14">
        <f t="shared" si="8"/>
        <v>0</v>
      </c>
      <c r="Q208" s="14"/>
      <c r="R208" s="646"/>
    </row>
    <row r="209" spans="2:18" ht="30" customHeight="1" x14ac:dyDescent="0.2">
      <c r="B209" s="388"/>
      <c r="C209" s="388"/>
      <c r="D209" s="389"/>
      <c r="E209" s="389"/>
      <c r="F209" s="389"/>
      <c r="G209" s="393"/>
      <c r="H209" s="393"/>
      <c r="I209" s="390"/>
      <c r="J209" s="391"/>
      <c r="K209" s="392"/>
      <c r="L209" s="392"/>
      <c r="M209" s="392"/>
      <c r="N209" s="392"/>
      <c r="O209" s="399">
        <f t="shared" si="7"/>
        <v>0</v>
      </c>
      <c r="P209" s="14">
        <f t="shared" si="8"/>
        <v>0</v>
      </c>
      <c r="Q209" s="14"/>
      <c r="R209" s="646"/>
    </row>
    <row r="210" spans="2:18" ht="30" customHeight="1" x14ac:dyDescent="0.2">
      <c r="B210" s="388"/>
      <c r="C210" s="388"/>
      <c r="D210" s="389"/>
      <c r="E210" s="389"/>
      <c r="F210" s="389"/>
      <c r="G210" s="393"/>
      <c r="H210" s="393"/>
      <c r="I210" s="390"/>
      <c r="J210" s="391"/>
      <c r="K210" s="392"/>
      <c r="L210" s="392"/>
      <c r="M210" s="392"/>
      <c r="N210" s="392"/>
      <c r="O210" s="399">
        <f t="shared" si="7"/>
        <v>0</v>
      </c>
      <c r="P210" s="14">
        <f t="shared" si="8"/>
        <v>0</v>
      </c>
      <c r="Q210" s="14"/>
      <c r="R210" s="646"/>
    </row>
    <row r="211" spans="2:18" ht="30" customHeight="1" x14ac:dyDescent="0.2">
      <c r="B211" s="388"/>
      <c r="C211" s="388"/>
      <c r="D211" s="389"/>
      <c r="E211" s="389"/>
      <c r="F211" s="389"/>
      <c r="G211" s="393"/>
      <c r="H211" s="393"/>
      <c r="I211" s="390"/>
      <c r="J211" s="391"/>
      <c r="K211" s="392"/>
      <c r="L211" s="392"/>
      <c r="M211" s="392"/>
      <c r="N211" s="392"/>
      <c r="O211" s="399">
        <f t="shared" si="7"/>
        <v>0</v>
      </c>
      <c r="P211" s="14">
        <f t="shared" si="8"/>
        <v>0</v>
      </c>
      <c r="Q211" s="14"/>
      <c r="R211" s="646"/>
    </row>
    <row r="212" spans="2:18" ht="30" customHeight="1" x14ac:dyDescent="0.2">
      <c r="B212" s="388"/>
      <c r="C212" s="388"/>
      <c r="D212" s="389"/>
      <c r="E212" s="389"/>
      <c r="F212" s="389"/>
      <c r="G212" s="393"/>
      <c r="H212" s="393"/>
      <c r="I212" s="390"/>
      <c r="J212" s="391"/>
      <c r="K212" s="392"/>
      <c r="L212" s="392"/>
      <c r="M212" s="392"/>
      <c r="N212" s="392"/>
      <c r="O212" s="399">
        <f t="shared" si="7"/>
        <v>0</v>
      </c>
      <c r="P212" s="14">
        <f t="shared" si="8"/>
        <v>0</v>
      </c>
      <c r="Q212" s="14"/>
      <c r="R212" s="646"/>
    </row>
    <row r="213" spans="2:18" ht="30" customHeight="1" x14ac:dyDescent="0.2">
      <c r="B213" s="388"/>
      <c r="C213" s="388"/>
      <c r="D213" s="389"/>
      <c r="E213" s="389"/>
      <c r="F213" s="389"/>
      <c r="G213" s="393"/>
      <c r="H213" s="393"/>
      <c r="I213" s="390"/>
      <c r="J213" s="391"/>
      <c r="K213" s="392"/>
      <c r="L213" s="392"/>
      <c r="M213" s="392"/>
      <c r="N213" s="392"/>
      <c r="O213" s="399">
        <f t="shared" si="7"/>
        <v>0</v>
      </c>
      <c r="P213" s="14">
        <f t="shared" si="8"/>
        <v>0</v>
      </c>
      <c r="Q213" s="14"/>
      <c r="R213" s="646"/>
    </row>
    <row r="214" spans="2:18" ht="30" customHeight="1" x14ac:dyDescent="0.2">
      <c r="B214" s="388"/>
      <c r="C214" s="388"/>
      <c r="D214" s="389"/>
      <c r="E214" s="389"/>
      <c r="F214" s="389"/>
      <c r="G214" s="393"/>
      <c r="H214" s="393"/>
      <c r="I214" s="390"/>
      <c r="J214" s="391"/>
      <c r="K214" s="392"/>
      <c r="L214" s="392"/>
      <c r="M214" s="392"/>
      <c r="N214" s="392"/>
      <c r="O214" s="399">
        <f t="shared" si="7"/>
        <v>0</v>
      </c>
      <c r="P214" s="14">
        <f t="shared" si="8"/>
        <v>0</v>
      </c>
      <c r="Q214" s="14"/>
      <c r="R214" s="646"/>
    </row>
    <row r="215" spans="2:18" ht="30" customHeight="1" x14ac:dyDescent="0.2">
      <c r="B215" s="388"/>
      <c r="C215" s="388"/>
      <c r="D215" s="389"/>
      <c r="E215" s="389"/>
      <c r="F215" s="389"/>
      <c r="G215" s="393"/>
      <c r="H215" s="393"/>
      <c r="I215" s="390"/>
      <c r="J215" s="391"/>
      <c r="K215" s="392"/>
      <c r="L215" s="392"/>
      <c r="M215" s="392"/>
      <c r="N215" s="392"/>
      <c r="O215" s="399">
        <f t="shared" si="7"/>
        <v>0</v>
      </c>
      <c r="P215" s="14">
        <f t="shared" si="8"/>
        <v>0</v>
      </c>
      <c r="Q215" s="14"/>
      <c r="R215" s="646"/>
    </row>
    <row r="216" spans="2:18" ht="30" customHeight="1" x14ac:dyDescent="0.2">
      <c r="B216" s="388"/>
      <c r="C216" s="388"/>
      <c r="D216" s="389"/>
      <c r="E216" s="389"/>
      <c r="F216" s="389"/>
      <c r="G216" s="393"/>
      <c r="H216" s="393"/>
      <c r="I216" s="390"/>
      <c r="J216" s="391"/>
      <c r="K216" s="392"/>
      <c r="L216" s="392"/>
      <c r="M216" s="392"/>
      <c r="N216" s="392"/>
      <c r="O216" s="399">
        <f t="shared" si="7"/>
        <v>0</v>
      </c>
      <c r="P216" s="14">
        <f t="shared" si="8"/>
        <v>0</v>
      </c>
      <c r="Q216" s="14"/>
      <c r="R216" s="646"/>
    </row>
    <row r="217" spans="2:18" ht="30" customHeight="1" x14ac:dyDescent="0.2">
      <c r="B217" s="388"/>
      <c r="C217" s="388"/>
      <c r="D217" s="389"/>
      <c r="E217" s="389"/>
      <c r="F217" s="389"/>
      <c r="G217" s="393"/>
      <c r="H217" s="393"/>
      <c r="I217" s="390"/>
      <c r="J217" s="391"/>
      <c r="K217" s="392"/>
      <c r="L217" s="392"/>
      <c r="M217" s="392"/>
      <c r="N217" s="392"/>
      <c r="O217" s="399">
        <f t="shared" si="7"/>
        <v>0</v>
      </c>
      <c r="P217" s="14">
        <f t="shared" si="8"/>
        <v>0</v>
      </c>
      <c r="Q217" s="14"/>
      <c r="R217" s="646"/>
    </row>
    <row r="218" spans="2:18" ht="30" customHeight="1" x14ac:dyDescent="0.2">
      <c r="B218" s="388"/>
      <c r="C218" s="388"/>
      <c r="D218" s="389"/>
      <c r="E218" s="389"/>
      <c r="F218" s="389"/>
      <c r="G218" s="393"/>
      <c r="H218" s="393"/>
      <c r="I218" s="390"/>
      <c r="J218" s="391"/>
      <c r="K218" s="392"/>
      <c r="L218" s="392"/>
      <c r="M218" s="392"/>
      <c r="N218" s="392"/>
      <c r="O218" s="399">
        <f t="shared" si="7"/>
        <v>0</v>
      </c>
      <c r="P218" s="14">
        <f t="shared" si="8"/>
        <v>0</v>
      </c>
      <c r="Q218" s="14"/>
      <c r="R218" s="646"/>
    </row>
    <row r="219" spans="2:18" ht="30" customHeight="1" x14ac:dyDescent="0.2">
      <c r="B219" s="388"/>
      <c r="C219" s="388"/>
      <c r="D219" s="389"/>
      <c r="E219" s="389"/>
      <c r="F219" s="389"/>
      <c r="G219" s="393"/>
      <c r="H219" s="393"/>
      <c r="I219" s="390"/>
      <c r="J219" s="390"/>
      <c r="K219" s="392"/>
      <c r="L219" s="392"/>
      <c r="M219" s="392"/>
      <c r="N219" s="392"/>
      <c r="O219" s="399">
        <f t="shared" si="7"/>
        <v>0</v>
      </c>
      <c r="P219" s="14">
        <f t="shared" si="8"/>
        <v>0</v>
      </c>
      <c r="Q219" s="14"/>
      <c r="R219" s="646"/>
    </row>
    <row r="220" spans="2:18" ht="30" customHeight="1" x14ac:dyDescent="0.2">
      <c r="B220" s="388"/>
      <c r="C220" s="388"/>
      <c r="D220" s="389"/>
      <c r="E220" s="389"/>
      <c r="F220" s="389"/>
      <c r="G220" s="393"/>
      <c r="H220" s="393"/>
      <c r="I220" s="390"/>
      <c r="J220" s="390"/>
      <c r="K220" s="392"/>
      <c r="L220" s="392"/>
      <c r="M220" s="392"/>
      <c r="N220" s="392"/>
      <c r="O220" s="399">
        <f t="shared" si="7"/>
        <v>0</v>
      </c>
      <c r="P220" s="14">
        <f t="shared" si="8"/>
        <v>0</v>
      </c>
      <c r="Q220" s="14"/>
      <c r="R220" s="646"/>
    </row>
    <row r="221" spans="2:18" ht="30" customHeight="1" x14ac:dyDescent="0.2">
      <c r="B221" s="388"/>
      <c r="C221" s="388"/>
      <c r="D221" s="389"/>
      <c r="E221" s="389"/>
      <c r="F221" s="389"/>
      <c r="G221" s="393"/>
      <c r="H221" s="393"/>
      <c r="I221" s="390"/>
      <c r="J221" s="391"/>
      <c r="K221" s="392"/>
      <c r="L221" s="392"/>
      <c r="M221" s="392"/>
      <c r="N221" s="392"/>
      <c r="O221" s="399">
        <f t="shared" si="7"/>
        <v>0</v>
      </c>
      <c r="P221" s="14">
        <f t="shared" si="8"/>
        <v>0</v>
      </c>
      <c r="Q221" s="14"/>
      <c r="R221" s="646"/>
    </row>
    <row r="222" spans="2:18" ht="30" customHeight="1" x14ac:dyDescent="0.2">
      <c r="B222" s="388"/>
      <c r="C222" s="388"/>
      <c r="D222" s="389"/>
      <c r="E222" s="389"/>
      <c r="F222" s="389"/>
      <c r="G222" s="393"/>
      <c r="H222" s="393"/>
      <c r="I222" s="390"/>
      <c r="J222" s="391"/>
      <c r="K222" s="392"/>
      <c r="L222" s="392"/>
      <c r="M222" s="392"/>
      <c r="N222" s="392"/>
      <c r="O222" s="399">
        <f t="shared" si="7"/>
        <v>0</v>
      </c>
      <c r="P222" s="14">
        <f t="shared" si="8"/>
        <v>0</v>
      </c>
      <c r="Q222" s="14"/>
      <c r="R222" s="646"/>
    </row>
    <row r="223" spans="2:18" ht="30" customHeight="1" x14ac:dyDescent="0.2">
      <c r="B223" s="388"/>
      <c r="C223" s="388"/>
      <c r="D223" s="389"/>
      <c r="E223" s="389"/>
      <c r="F223" s="389"/>
      <c r="G223" s="393"/>
      <c r="H223" s="393"/>
      <c r="I223" s="390"/>
      <c r="J223" s="390"/>
      <c r="K223" s="392"/>
      <c r="L223" s="392"/>
      <c r="M223" s="392"/>
      <c r="N223" s="392"/>
      <c r="O223" s="399">
        <f t="shared" si="7"/>
        <v>0</v>
      </c>
      <c r="P223" s="14">
        <f t="shared" si="8"/>
        <v>0</v>
      </c>
      <c r="Q223" s="14"/>
      <c r="R223" s="646"/>
    </row>
    <row r="224" spans="2:18" ht="30" customHeight="1" x14ac:dyDescent="0.2">
      <c r="B224" s="388"/>
      <c r="C224" s="388"/>
      <c r="D224" s="389"/>
      <c r="E224" s="389"/>
      <c r="F224" s="389"/>
      <c r="G224" s="393"/>
      <c r="H224" s="393"/>
      <c r="I224" s="390"/>
      <c r="J224" s="390"/>
      <c r="K224" s="392"/>
      <c r="L224" s="392"/>
      <c r="M224" s="392"/>
      <c r="N224" s="392"/>
      <c r="O224" s="399">
        <f t="shared" si="7"/>
        <v>0</v>
      </c>
      <c r="P224" s="14">
        <f t="shared" si="8"/>
        <v>0</v>
      </c>
      <c r="Q224" s="14"/>
      <c r="R224" s="646"/>
    </row>
    <row r="225" spans="2:18" ht="30" customHeight="1" x14ac:dyDescent="0.2">
      <c r="B225" s="388"/>
      <c r="C225" s="388"/>
      <c r="D225" s="389"/>
      <c r="E225" s="389"/>
      <c r="F225" s="389"/>
      <c r="G225" s="393"/>
      <c r="H225" s="393"/>
      <c r="I225" s="390"/>
      <c r="J225" s="391"/>
      <c r="K225" s="392"/>
      <c r="L225" s="392"/>
      <c r="M225" s="392"/>
      <c r="N225" s="392"/>
      <c r="O225" s="399">
        <f t="shared" si="7"/>
        <v>0</v>
      </c>
      <c r="P225" s="14">
        <f t="shared" si="8"/>
        <v>0</v>
      </c>
      <c r="Q225" s="14"/>
      <c r="R225" s="646"/>
    </row>
    <row r="226" spans="2:18" ht="30" customHeight="1" x14ac:dyDescent="0.2">
      <c r="B226" s="388"/>
      <c r="C226" s="388"/>
      <c r="D226" s="389"/>
      <c r="E226" s="389"/>
      <c r="F226" s="389"/>
      <c r="G226" s="393"/>
      <c r="H226" s="393"/>
      <c r="I226" s="390"/>
      <c r="J226" s="391"/>
      <c r="K226" s="392"/>
      <c r="L226" s="392"/>
      <c r="M226" s="392"/>
      <c r="N226" s="392"/>
      <c r="O226" s="399">
        <f t="shared" si="7"/>
        <v>0</v>
      </c>
      <c r="P226" s="14">
        <f t="shared" si="8"/>
        <v>0</v>
      </c>
      <c r="Q226" s="14"/>
      <c r="R226" s="646"/>
    </row>
    <row r="227" spans="2:18" ht="30" customHeight="1" x14ac:dyDescent="0.2">
      <c r="B227" s="388"/>
      <c r="C227" s="388"/>
      <c r="D227" s="389"/>
      <c r="E227" s="389"/>
      <c r="F227" s="389"/>
      <c r="G227" s="393"/>
      <c r="H227" s="393"/>
      <c r="I227" s="390"/>
      <c r="J227" s="391"/>
      <c r="K227" s="392"/>
      <c r="L227" s="392"/>
      <c r="M227" s="392"/>
      <c r="N227" s="392"/>
      <c r="O227" s="399">
        <f t="shared" si="7"/>
        <v>0</v>
      </c>
      <c r="P227" s="14">
        <f t="shared" si="8"/>
        <v>0</v>
      </c>
      <c r="Q227" s="14"/>
      <c r="R227" s="646"/>
    </row>
    <row r="228" spans="2:18" ht="30" customHeight="1" x14ac:dyDescent="0.2">
      <c r="B228" s="388"/>
      <c r="C228" s="388"/>
      <c r="D228" s="389"/>
      <c r="E228" s="389"/>
      <c r="F228" s="389"/>
      <c r="G228" s="393"/>
      <c r="H228" s="393"/>
      <c r="I228" s="390"/>
      <c r="J228" s="391"/>
      <c r="K228" s="392"/>
      <c r="L228" s="392"/>
      <c r="M228" s="392"/>
      <c r="N228" s="392"/>
      <c r="O228" s="399">
        <f t="shared" si="7"/>
        <v>0</v>
      </c>
      <c r="P228" s="14">
        <f t="shared" si="8"/>
        <v>0</v>
      </c>
      <c r="Q228" s="14"/>
      <c r="R228" s="1110"/>
    </row>
    <row r="229" spans="2:18" ht="30" customHeight="1" x14ac:dyDescent="0.2">
      <c r="B229" s="388"/>
      <c r="C229" s="388"/>
      <c r="D229" s="389"/>
      <c r="E229" s="389"/>
      <c r="F229" s="389"/>
      <c r="G229" s="393"/>
      <c r="H229" s="393"/>
      <c r="I229" s="390"/>
      <c r="J229" s="391"/>
      <c r="K229" s="392"/>
      <c r="L229" s="392"/>
      <c r="M229" s="392"/>
      <c r="N229" s="392"/>
      <c r="O229" s="399">
        <f t="shared" si="7"/>
        <v>0</v>
      </c>
      <c r="P229" s="14">
        <f t="shared" si="8"/>
        <v>0</v>
      </c>
      <c r="Q229" s="14"/>
      <c r="R229" s="1111"/>
    </row>
    <row r="230" spans="2:18" ht="30" customHeight="1" x14ac:dyDescent="0.2">
      <c r="B230" s="388"/>
      <c r="C230" s="388"/>
      <c r="D230" s="389"/>
      <c r="E230" s="389"/>
      <c r="F230" s="389"/>
      <c r="G230" s="393"/>
      <c r="H230" s="393"/>
      <c r="I230" s="390"/>
      <c r="J230" s="391"/>
      <c r="K230" s="392"/>
      <c r="L230" s="392"/>
      <c r="M230" s="392"/>
      <c r="N230" s="392"/>
      <c r="O230" s="399">
        <f t="shared" si="7"/>
        <v>0</v>
      </c>
      <c r="P230" s="14">
        <f t="shared" si="8"/>
        <v>0</v>
      </c>
      <c r="Q230" s="14"/>
      <c r="R230" s="1111"/>
    </row>
    <row r="231" spans="2:18" ht="30" customHeight="1" x14ac:dyDescent="0.2">
      <c r="B231" s="388"/>
      <c r="C231" s="388"/>
      <c r="D231" s="389"/>
      <c r="E231" s="389"/>
      <c r="F231" s="389"/>
      <c r="G231" s="393"/>
      <c r="H231" s="393"/>
      <c r="I231" s="390"/>
      <c r="J231" s="391"/>
      <c r="K231" s="392"/>
      <c r="L231" s="392"/>
      <c r="M231" s="392"/>
      <c r="N231" s="392"/>
      <c r="O231" s="399">
        <f t="shared" si="7"/>
        <v>0</v>
      </c>
      <c r="P231" s="14">
        <f t="shared" si="8"/>
        <v>0</v>
      </c>
      <c r="Q231" s="14"/>
      <c r="R231" s="1112"/>
    </row>
    <row r="232" spans="2:18" ht="30" customHeight="1" x14ac:dyDescent="0.2">
      <c r="B232" s="388"/>
      <c r="C232" s="388"/>
      <c r="D232" s="389"/>
      <c r="E232" s="389"/>
      <c r="F232" s="389"/>
      <c r="G232" s="393"/>
      <c r="H232" s="393"/>
      <c r="I232" s="390"/>
      <c r="J232" s="391"/>
      <c r="K232" s="392"/>
      <c r="L232" s="392"/>
      <c r="M232" s="392"/>
      <c r="N232" s="392"/>
      <c r="O232" s="399">
        <f t="shared" si="7"/>
        <v>0</v>
      </c>
      <c r="P232" s="14">
        <f t="shared" si="8"/>
        <v>0</v>
      </c>
      <c r="Q232" s="14"/>
      <c r="R232" s="646"/>
    </row>
    <row r="233" spans="2:18" ht="30" customHeight="1" x14ac:dyDescent="0.2">
      <c r="B233" s="388"/>
      <c r="C233" s="388"/>
      <c r="D233" s="389"/>
      <c r="E233" s="389"/>
      <c r="F233" s="389"/>
      <c r="G233" s="393"/>
      <c r="H233" s="393"/>
      <c r="I233" s="390"/>
      <c r="J233" s="391"/>
      <c r="K233" s="392"/>
      <c r="L233" s="392"/>
      <c r="M233" s="392"/>
      <c r="N233" s="392"/>
      <c r="O233" s="399">
        <f t="shared" si="7"/>
        <v>0</v>
      </c>
      <c r="P233" s="14">
        <f t="shared" si="8"/>
        <v>0</v>
      </c>
      <c r="Q233" s="14"/>
      <c r="R233" s="646"/>
    </row>
    <row r="234" spans="2:18" ht="30" customHeight="1" x14ac:dyDescent="0.2">
      <c r="B234" s="388"/>
      <c r="C234" s="388"/>
      <c r="D234" s="389"/>
      <c r="E234" s="389"/>
      <c r="F234" s="389"/>
      <c r="G234" s="393"/>
      <c r="H234" s="393"/>
      <c r="I234" s="390"/>
      <c r="J234" s="391"/>
      <c r="K234" s="392"/>
      <c r="L234" s="392"/>
      <c r="M234" s="392"/>
      <c r="N234" s="392"/>
      <c r="O234" s="399">
        <f t="shared" si="7"/>
        <v>0</v>
      </c>
      <c r="P234" s="14">
        <f t="shared" si="8"/>
        <v>0</v>
      </c>
      <c r="Q234" s="14"/>
      <c r="R234" s="646"/>
    </row>
    <row r="235" spans="2:18" ht="30" customHeight="1" x14ac:dyDescent="0.2">
      <c r="B235" s="388"/>
      <c r="C235" s="388"/>
      <c r="D235" s="389"/>
      <c r="E235" s="389"/>
      <c r="F235" s="389"/>
      <c r="G235" s="393"/>
      <c r="H235" s="393"/>
      <c r="I235" s="390"/>
      <c r="J235" s="391"/>
      <c r="K235" s="392"/>
      <c r="L235" s="392"/>
      <c r="M235" s="392"/>
      <c r="N235" s="392"/>
      <c r="O235" s="399">
        <f t="shared" si="7"/>
        <v>0</v>
      </c>
      <c r="P235" s="14">
        <f t="shared" si="8"/>
        <v>0</v>
      </c>
      <c r="Q235" s="14"/>
      <c r="R235" s="646"/>
    </row>
    <row r="236" spans="2:18" ht="30" customHeight="1" x14ac:dyDescent="0.2">
      <c r="B236" s="388"/>
      <c r="C236" s="388"/>
      <c r="D236" s="389"/>
      <c r="E236" s="389"/>
      <c r="F236" s="389"/>
      <c r="G236" s="393"/>
      <c r="H236" s="393"/>
      <c r="I236" s="390"/>
      <c r="J236" s="391"/>
      <c r="K236" s="392"/>
      <c r="L236" s="392"/>
      <c r="M236" s="392"/>
      <c r="N236" s="392"/>
      <c r="O236" s="399">
        <f t="shared" si="7"/>
        <v>0</v>
      </c>
      <c r="P236" s="14">
        <f t="shared" si="8"/>
        <v>0</v>
      </c>
      <c r="Q236" s="14"/>
      <c r="R236" s="646"/>
    </row>
    <row r="237" spans="2:18" ht="30" customHeight="1" x14ac:dyDescent="0.2">
      <c r="B237" s="388"/>
      <c r="C237" s="388"/>
      <c r="D237" s="389"/>
      <c r="E237" s="389"/>
      <c r="F237" s="389"/>
      <c r="G237" s="393"/>
      <c r="H237" s="393"/>
      <c r="I237" s="390"/>
      <c r="J237" s="390"/>
      <c r="K237" s="392"/>
      <c r="L237" s="392"/>
      <c r="M237" s="392"/>
      <c r="N237" s="392"/>
      <c r="O237" s="399">
        <f t="shared" si="7"/>
        <v>0</v>
      </c>
      <c r="P237" s="14">
        <f t="shared" si="8"/>
        <v>0</v>
      </c>
      <c r="Q237" s="14"/>
      <c r="R237" s="646"/>
    </row>
    <row r="238" spans="2:18" ht="30" customHeight="1" x14ac:dyDescent="0.2">
      <c r="B238" s="388"/>
      <c r="C238" s="388"/>
      <c r="D238" s="389"/>
      <c r="E238" s="389"/>
      <c r="F238" s="389"/>
      <c r="G238" s="393"/>
      <c r="H238" s="393"/>
      <c r="I238" s="390"/>
      <c r="J238" s="391"/>
      <c r="K238" s="392"/>
      <c r="L238" s="392"/>
      <c r="M238" s="392"/>
      <c r="N238" s="392"/>
      <c r="O238" s="399">
        <f t="shared" si="7"/>
        <v>0</v>
      </c>
      <c r="P238" s="14">
        <f t="shared" si="8"/>
        <v>0</v>
      </c>
      <c r="Q238" s="14"/>
      <c r="R238" s="646"/>
    </row>
    <row r="239" spans="2:18" ht="30" customHeight="1" x14ac:dyDescent="0.2">
      <c r="B239" s="388"/>
      <c r="C239" s="388"/>
      <c r="D239" s="389"/>
      <c r="E239" s="389"/>
      <c r="F239" s="389"/>
      <c r="G239" s="393"/>
      <c r="H239" s="393"/>
      <c r="I239" s="390"/>
      <c r="J239" s="391"/>
      <c r="K239" s="392"/>
      <c r="L239" s="392"/>
      <c r="M239" s="392"/>
      <c r="N239" s="392"/>
      <c r="O239" s="399">
        <f t="shared" si="7"/>
        <v>0</v>
      </c>
      <c r="P239" s="14">
        <f t="shared" si="8"/>
        <v>0</v>
      </c>
      <c r="Q239" s="14"/>
      <c r="R239" s="646"/>
    </row>
    <row r="240" spans="2:18" ht="30" customHeight="1" x14ac:dyDescent="0.2">
      <c r="B240" s="388"/>
      <c r="C240" s="388"/>
      <c r="D240" s="389"/>
      <c r="E240" s="389"/>
      <c r="F240" s="389"/>
      <c r="G240" s="393"/>
      <c r="H240" s="393"/>
      <c r="I240" s="390"/>
      <c r="J240" s="391"/>
      <c r="K240" s="392"/>
      <c r="L240" s="392"/>
      <c r="M240" s="392"/>
      <c r="N240" s="392"/>
      <c r="O240" s="399">
        <f t="shared" si="7"/>
        <v>0</v>
      </c>
      <c r="P240" s="14">
        <f t="shared" si="8"/>
        <v>0</v>
      </c>
      <c r="Q240" s="14"/>
      <c r="R240" s="646"/>
    </row>
    <row r="241" spans="2:18" ht="30" customHeight="1" x14ac:dyDescent="0.2">
      <c r="B241" s="388"/>
      <c r="C241" s="388"/>
      <c r="D241" s="389"/>
      <c r="E241" s="389"/>
      <c r="F241" s="389"/>
      <c r="G241" s="393"/>
      <c r="H241" s="393"/>
      <c r="I241" s="390"/>
      <c r="J241" s="391"/>
      <c r="K241" s="392"/>
      <c r="L241" s="392"/>
      <c r="M241" s="392"/>
      <c r="N241" s="392"/>
      <c r="O241" s="399">
        <f t="shared" si="7"/>
        <v>0</v>
      </c>
      <c r="P241" s="14">
        <f t="shared" si="8"/>
        <v>0</v>
      </c>
      <c r="Q241" s="14"/>
      <c r="R241" s="646"/>
    </row>
    <row r="242" spans="2:18" ht="30" customHeight="1" x14ac:dyDescent="0.2">
      <c r="B242" s="388"/>
      <c r="C242" s="388"/>
      <c r="D242" s="389"/>
      <c r="E242" s="389"/>
      <c r="F242" s="389"/>
      <c r="G242" s="393"/>
      <c r="H242" s="393"/>
      <c r="I242" s="390"/>
      <c r="J242" s="391"/>
      <c r="K242" s="392"/>
      <c r="L242" s="392"/>
      <c r="M242" s="392"/>
      <c r="N242" s="392"/>
      <c r="O242" s="399">
        <f t="shared" si="7"/>
        <v>0</v>
      </c>
      <c r="P242" s="14">
        <f t="shared" si="8"/>
        <v>0</v>
      </c>
      <c r="Q242" s="14"/>
      <c r="R242" s="646"/>
    </row>
    <row r="243" spans="2:18" ht="30" customHeight="1" x14ac:dyDescent="0.2">
      <c r="B243" s="388"/>
      <c r="C243" s="388"/>
      <c r="D243" s="389"/>
      <c r="E243" s="389"/>
      <c r="F243" s="389"/>
      <c r="G243" s="393"/>
      <c r="H243" s="393"/>
      <c r="I243" s="390"/>
      <c r="J243" s="391"/>
      <c r="K243" s="392"/>
      <c r="L243" s="392"/>
      <c r="M243" s="392"/>
      <c r="N243" s="392"/>
      <c r="O243" s="399">
        <f t="shared" si="7"/>
        <v>0</v>
      </c>
      <c r="P243" s="14">
        <f t="shared" si="8"/>
        <v>0</v>
      </c>
      <c r="Q243" s="14"/>
      <c r="R243" s="646"/>
    </row>
    <row r="244" spans="2:18" ht="30" customHeight="1" x14ac:dyDescent="0.2">
      <c r="B244" s="388"/>
      <c r="C244" s="388"/>
      <c r="D244" s="389"/>
      <c r="E244" s="389"/>
      <c r="F244" s="389"/>
      <c r="G244" s="393"/>
      <c r="H244" s="393"/>
      <c r="I244" s="390"/>
      <c r="J244" s="391"/>
      <c r="K244" s="392"/>
      <c r="L244" s="392"/>
      <c r="M244" s="392"/>
      <c r="N244" s="392"/>
      <c r="O244" s="399">
        <f t="shared" si="7"/>
        <v>0</v>
      </c>
      <c r="P244" s="14">
        <f t="shared" si="8"/>
        <v>0</v>
      </c>
      <c r="Q244" s="14"/>
      <c r="R244" s="646"/>
    </row>
    <row r="245" spans="2:18" ht="30" customHeight="1" x14ac:dyDescent="0.2">
      <c r="B245" s="388"/>
      <c r="C245" s="388"/>
      <c r="D245" s="389"/>
      <c r="E245" s="389"/>
      <c r="F245" s="389"/>
      <c r="G245" s="393"/>
      <c r="H245" s="393"/>
      <c r="I245" s="390"/>
      <c r="J245" s="391"/>
      <c r="K245" s="392"/>
      <c r="L245" s="392"/>
      <c r="M245" s="392"/>
      <c r="N245" s="392"/>
      <c r="O245" s="399">
        <f t="shared" si="7"/>
        <v>0</v>
      </c>
      <c r="P245" s="14">
        <f t="shared" si="8"/>
        <v>0</v>
      </c>
      <c r="Q245" s="14"/>
      <c r="R245" s="646"/>
    </row>
    <row r="246" spans="2:18" ht="30" customHeight="1" x14ac:dyDescent="0.2">
      <c r="B246" s="388"/>
      <c r="C246" s="388"/>
      <c r="D246" s="389"/>
      <c r="E246" s="389"/>
      <c r="F246" s="389"/>
      <c r="G246" s="393"/>
      <c r="H246" s="393"/>
      <c r="I246" s="390"/>
      <c r="J246" s="391"/>
      <c r="K246" s="392"/>
      <c r="L246" s="392"/>
      <c r="M246" s="392"/>
      <c r="N246" s="392"/>
      <c r="O246" s="399">
        <f t="shared" si="7"/>
        <v>0</v>
      </c>
      <c r="P246" s="14">
        <f t="shared" si="8"/>
        <v>0</v>
      </c>
      <c r="Q246" s="14"/>
      <c r="R246" s="646"/>
    </row>
    <row r="247" spans="2:18" ht="30" customHeight="1" x14ac:dyDescent="0.2">
      <c r="B247" s="388"/>
      <c r="C247" s="388"/>
      <c r="D247" s="389"/>
      <c r="E247" s="389"/>
      <c r="F247" s="389"/>
      <c r="G247" s="393"/>
      <c r="H247" s="393"/>
      <c r="I247" s="390"/>
      <c r="J247" s="391"/>
      <c r="K247" s="392"/>
      <c r="L247" s="392"/>
      <c r="M247" s="392"/>
      <c r="N247" s="392"/>
      <c r="O247" s="399">
        <f t="shared" si="7"/>
        <v>0</v>
      </c>
      <c r="P247" s="14">
        <f t="shared" si="8"/>
        <v>0</v>
      </c>
      <c r="Q247" s="14"/>
      <c r="R247" s="646"/>
    </row>
    <row r="248" spans="2:18" ht="30" customHeight="1" x14ac:dyDescent="0.2">
      <c r="B248" s="388"/>
      <c r="C248" s="388"/>
      <c r="D248" s="389"/>
      <c r="E248" s="389"/>
      <c r="F248" s="389"/>
      <c r="G248" s="393"/>
      <c r="H248" s="393"/>
      <c r="I248" s="390"/>
      <c r="J248" s="391"/>
      <c r="K248" s="392"/>
      <c r="L248" s="392"/>
      <c r="M248" s="392"/>
      <c r="N248" s="392"/>
      <c r="O248" s="399">
        <f t="shared" si="7"/>
        <v>0</v>
      </c>
      <c r="P248" s="14">
        <f t="shared" si="8"/>
        <v>0</v>
      </c>
      <c r="Q248" s="14"/>
      <c r="R248" s="646"/>
    </row>
    <row r="249" spans="2:18" ht="30" customHeight="1" x14ac:dyDescent="0.2">
      <c r="B249" s="388"/>
      <c r="C249" s="388"/>
      <c r="D249" s="389"/>
      <c r="E249" s="389"/>
      <c r="F249" s="389"/>
      <c r="G249" s="393"/>
      <c r="H249" s="393"/>
      <c r="I249" s="390"/>
      <c r="J249" s="391"/>
      <c r="K249" s="392"/>
      <c r="L249" s="392"/>
      <c r="M249" s="392"/>
      <c r="N249" s="392"/>
      <c r="O249" s="399">
        <f t="shared" si="7"/>
        <v>0</v>
      </c>
      <c r="P249" s="14">
        <f t="shared" si="8"/>
        <v>0</v>
      </c>
      <c r="Q249" s="14"/>
      <c r="R249" s="646"/>
    </row>
    <row r="250" spans="2:18" ht="30" customHeight="1" x14ac:dyDescent="0.2">
      <c r="B250" s="388"/>
      <c r="C250" s="388"/>
      <c r="D250" s="389"/>
      <c r="E250" s="389"/>
      <c r="F250" s="389"/>
      <c r="G250" s="393"/>
      <c r="H250" s="393"/>
      <c r="I250" s="390"/>
      <c r="J250" s="391"/>
      <c r="K250" s="392"/>
      <c r="L250" s="392"/>
      <c r="M250" s="392"/>
      <c r="N250" s="392"/>
      <c r="O250" s="399">
        <f t="shared" si="7"/>
        <v>0</v>
      </c>
      <c r="P250" s="14">
        <f t="shared" si="8"/>
        <v>0</v>
      </c>
      <c r="Q250" s="14"/>
      <c r="R250" s="646"/>
    </row>
    <row r="251" spans="2:18" ht="30" customHeight="1" x14ac:dyDescent="0.2">
      <c r="B251" s="388"/>
      <c r="C251" s="388"/>
      <c r="D251" s="389"/>
      <c r="E251" s="389"/>
      <c r="F251" s="389"/>
      <c r="G251" s="393"/>
      <c r="H251" s="393"/>
      <c r="I251" s="390"/>
      <c r="J251" s="391"/>
      <c r="K251" s="392"/>
      <c r="L251" s="392"/>
      <c r="M251" s="392"/>
      <c r="N251" s="392"/>
      <c r="O251" s="399">
        <f t="shared" si="7"/>
        <v>0</v>
      </c>
      <c r="P251" s="14">
        <f t="shared" si="8"/>
        <v>0</v>
      </c>
      <c r="Q251" s="14"/>
      <c r="R251" s="646"/>
    </row>
    <row r="252" spans="2:18" ht="30" customHeight="1" x14ac:dyDescent="0.2">
      <c r="B252" s="388"/>
      <c r="C252" s="388"/>
      <c r="D252" s="389"/>
      <c r="E252" s="389"/>
      <c r="F252" s="389"/>
      <c r="G252" s="393"/>
      <c r="H252" s="393"/>
      <c r="I252" s="390"/>
      <c r="J252" s="391"/>
      <c r="K252" s="392"/>
      <c r="L252" s="392"/>
      <c r="M252" s="392"/>
      <c r="N252" s="392"/>
      <c r="O252" s="399">
        <f t="shared" si="7"/>
        <v>0</v>
      </c>
      <c r="P252" s="14">
        <f t="shared" si="8"/>
        <v>0</v>
      </c>
      <c r="Q252" s="14"/>
      <c r="R252" s="646"/>
    </row>
    <row r="253" spans="2:18" ht="30" customHeight="1" x14ac:dyDescent="0.2">
      <c r="B253" s="388"/>
      <c r="C253" s="388"/>
      <c r="D253" s="389"/>
      <c r="E253" s="389"/>
      <c r="F253" s="389"/>
      <c r="G253" s="393"/>
      <c r="H253" s="393"/>
      <c r="I253" s="390"/>
      <c r="J253" s="391"/>
      <c r="K253" s="392"/>
      <c r="L253" s="392"/>
      <c r="M253" s="392"/>
      <c r="N253" s="392"/>
      <c r="O253" s="399">
        <f t="shared" si="7"/>
        <v>0</v>
      </c>
      <c r="P253" s="14">
        <f t="shared" si="8"/>
        <v>0</v>
      </c>
      <c r="Q253" s="14"/>
      <c r="R253" s="646"/>
    </row>
    <row r="254" spans="2:18" ht="30" customHeight="1" x14ac:dyDescent="0.2">
      <c r="B254" s="388"/>
      <c r="C254" s="388"/>
      <c r="D254" s="389"/>
      <c r="E254" s="389"/>
      <c r="F254" s="389"/>
      <c r="G254" s="393"/>
      <c r="H254" s="393"/>
      <c r="I254" s="390"/>
      <c r="J254" s="391"/>
      <c r="K254" s="392"/>
      <c r="L254" s="392"/>
      <c r="M254" s="392"/>
      <c r="N254" s="392"/>
      <c r="O254" s="399">
        <f t="shared" si="7"/>
        <v>0</v>
      </c>
      <c r="P254" s="14">
        <f t="shared" si="8"/>
        <v>0</v>
      </c>
      <c r="Q254" s="14"/>
      <c r="R254" s="646"/>
    </row>
    <row r="255" spans="2:18" ht="30" customHeight="1" x14ac:dyDescent="0.2">
      <c r="B255" s="388"/>
      <c r="C255" s="388"/>
      <c r="D255" s="389"/>
      <c r="E255" s="389"/>
      <c r="F255" s="389"/>
      <c r="G255" s="393"/>
      <c r="H255" s="393"/>
      <c r="I255" s="390"/>
      <c r="J255" s="391"/>
      <c r="K255" s="392"/>
      <c r="L255" s="392"/>
      <c r="M255" s="392"/>
      <c r="N255" s="392"/>
      <c r="O255" s="399">
        <f t="shared" si="7"/>
        <v>0</v>
      </c>
      <c r="P255" s="14">
        <f t="shared" si="8"/>
        <v>0</v>
      </c>
      <c r="Q255" s="14"/>
      <c r="R255" s="646"/>
    </row>
    <row r="256" spans="2:18" ht="30" customHeight="1" x14ac:dyDescent="0.2">
      <c r="B256" s="388"/>
      <c r="C256" s="388"/>
      <c r="D256" s="389"/>
      <c r="E256" s="389"/>
      <c r="F256" s="389"/>
      <c r="G256" s="393"/>
      <c r="H256" s="393"/>
      <c r="I256" s="390"/>
      <c r="J256" s="391"/>
      <c r="K256" s="392"/>
      <c r="L256" s="392"/>
      <c r="M256" s="392"/>
      <c r="N256" s="392"/>
      <c r="O256" s="399">
        <f t="shared" si="7"/>
        <v>0</v>
      </c>
      <c r="P256" s="14">
        <f t="shared" si="8"/>
        <v>0</v>
      </c>
      <c r="Q256" s="14"/>
      <c r="R256" s="646"/>
    </row>
    <row r="257" spans="2:18" ht="30" customHeight="1" x14ac:dyDescent="0.2">
      <c r="B257" s="388"/>
      <c r="C257" s="388"/>
      <c r="D257" s="389"/>
      <c r="E257" s="389"/>
      <c r="F257" s="389"/>
      <c r="G257" s="393"/>
      <c r="H257" s="393"/>
      <c r="I257" s="390"/>
      <c r="J257" s="391"/>
      <c r="K257" s="392"/>
      <c r="L257" s="392"/>
      <c r="M257" s="392"/>
      <c r="N257" s="392"/>
      <c r="O257" s="399">
        <f t="shared" si="7"/>
        <v>0</v>
      </c>
      <c r="P257" s="14">
        <f t="shared" si="8"/>
        <v>0</v>
      </c>
      <c r="Q257" s="14"/>
      <c r="R257" s="646"/>
    </row>
    <row r="258" spans="2:18" ht="30" customHeight="1" x14ac:dyDescent="0.2">
      <c r="B258" s="388"/>
      <c r="C258" s="388"/>
      <c r="D258" s="389"/>
      <c r="E258" s="389"/>
      <c r="F258" s="389"/>
      <c r="G258" s="393"/>
      <c r="H258" s="393"/>
      <c r="I258" s="390"/>
      <c r="J258" s="391"/>
      <c r="K258" s="392"/>
      <c r="L258" s="392"/>
      <c r="M258" s="392"/>
      <c r="N258" s="392"/>
      <c r="O258" s="399">
        <f t="shared" si="7"/>
        <v>0</v>
      </c>
      <c r="P258" s="14">
        <f t="shared" si="8"/>
        <v>0</v>
      </c>
      <c r="Q258" s="14"/>
      <c r="R258" s="646"/>
    </row>
    <row r="259" spans="2:18" ht="30" customHeight="1" x14ac:dyDescent="0.2">
      <c r="B259" s="388"/>
      <c r="C259" s="388"/>
      <c r="D259" s="389"/>
      <c r="E259" s="389"/>
      <c r="F259" s="389"/>
      <c r="G259" s="393"/>
      <c r="H259" s="393"/>
      <c r="I259" s="390"/>
      <c r="J259" s="391"/>
      <c r="K259" s="392"/>
      <c r="L259" s="392"/>
      <c r="M259" s="392"/>
      <c r="N259" s="392"/>
      <c r="O259" s="399">
        <f t="shared" si="7"/>
        <v>0</v>
      </c>
      <c r="P259" s="14">
        <f t="shared" si="8"/>
        <v>0</v>
      </c>
      <c r="Q259" s="14"/>
      <c r="R259" s="646"/>
    </row>
    <row r="260" spans="2:18" ht="30" customHeight="1" x14ac:dyDescent="0.2">
      <c r="B260" s="388"/>
      <c r="C260" s="388"/>
      <c r="D260" s="389"/>
      <c r="E260" s="389"/>
      <c r="F260" s="389"/>
      <c r="G260" s="393"/>
      <c r="H260" s="393"/>
      <c r="I260" s="390"/>
      <c r="J260" s="391"/>
      <c r="K260" s="392"/>
      <c r="L260" s="392"/>
      <c r="M260" s="392"/>
      <c r="N260" s="392"/>
      <c r="O260" s="399">
        <f t="shared" si="7"/>
        <v>0</v>
      </c>
      <c r="P260" s="14">
        <f t="shared" si="8"/>
        <v>0</v>
      </c>
      <c r="Q260" s="14"/>
      <c r="R260" s="646"/>
    </row>
    <row r="261" spans="2:18" ht="30" customHeight="1" x14ac:dyDescent="0.2">
      <c r="B261" s="388"/>
      <c r="C261" s="388"/>
      <c r="D261" s="389"/>
      <c r="E261" s="389"/>
      <c r="F261" s="389"/>
      <c r="G261" s="393"/>
      <c r="H261" s="393"/>
      <c r="I261" s="390"/>
      <c r="J261" s="391"/>
      <c r="K261" s="392"/>
      <c r="L261" s="392"/>
      <c r="M261" s="392"/>
      <c r="N261" s="392"/>
      <c r="O261" s="399">
        <f t="shared" si="7"/>
        <v>0</v>
      </c>
      <c r="P261" s="14">
        <f t="shared" si="8"/>
        <v>0</v>
      </c>
      <c r="Q261" s="14"/>
      <c r="R261" s="646"/>
    </row>
    <row r="262" spans="2:18" ht="30" customHeight="1" x14ac:dyDescent="0.2">
      <c r="B262" s="388"/>
      <c r="C262" s="388"/>
      <c r="D262" s="389"/>
      <c r="E262" s="389"/>
      <c r="F262" s="389"/>
      <c r="G262" s="393"/>
      <c r="H262" s="393"/>
      <c r="I262" s="390"/>
      <c r="J262" s="391"/>
      <c r="K262" s="392"/>
      <c r="L262" s="392"/>
      <c r="M262" s="392"/>
      <c r="N262" s="392"/>
      <c r="O262" s="399">
        <f t="shared" ref="O262:O325" si="9">+N262+M262</f>
        <v>0</v>
      </c>
      <c r="P262" s="14">
        <f t="shared" ref="P262:P325" si="10">+O262-Q262</f>
        <v>0</v>
      </c>
      <c r="Q262" s="14"/>
      <c r="R262" s="646"/>
    </row>
    <row r="263" spans="2:18" ht="30" customHeight="1" x14ac:dyDescent="0.2">
      <c r="B263" s="388"/>
      <c r="C263" s="388"/>
      <c r="D263" s="389"/>
      <c r="E263" s="389"/>
      <c r="F263" s="389"/>
      <c r="G263" s="393"/>
      <c r="H263" s="393"/>
      <c r="I263" s="390"/>
      <c r="J263" s="391"/>
      <c r="K263" s="392"/>
      <c r="L263" s="392"/>
      <c r="M263" s="392"/>
      <c r="N263" s="392"/>
      <c r="O263" s="399">
        <f t="shared" si="9"/>
        <v>0</v>
      </c>
      <c r="P263" s="14">
        <f t="shared" si="10"/>
        <v>0</v>
      </c>
      <c r="Q263" s="14"/>
      <c r="R263" s="646"/>
    </row>
    <row r="264" spans="2:18" ht="30" customHeight="1" x14ac:dyDescent="0.2">
      <c r="B264" s="388"/>
      <c r="C264" s="388"/>
      <c r="D264" s="389"/>
      <c r="E264" s="389"/>
      <c r="F264" s="389"/>
      <c r="G264" s="393"/>
      <c r="H264" s="393"/>
      <c r="I264" s="390"/>
      <c r="J264" s="391"/>
      <c r="K264" s="392"/>
      <c r="L264" s="392"/>
      <c r="M264" s="392"/>
      <c r="N264" s="392"/>
      <c r="O264" s="399">
        <f t="shared" si="9"/>
        <v>0</v>
      </c>
      <c r="P264" s="14">
        <f t="shared" si="10"/>
        <v>0</v>
      </c>
      <c r="Q264" s="14"/>
      <c r="R264" s="646"/>
    </row>
    <row r="265" spans="2:18" ht="30" customHeight="1" x14ac:dyDescent="0.2">
      <c r="B265" s="388"/>
      <c r="C265" s="388"/>
      <c r="D265" s="389"/>
      <c r="E265" s="389"/>
      <c r="F265" s="389"/>
      <c r="G265" s="393"/>
      <c r="H265" s="393"/>
      <c r="I265" s="390"/>
      <c r="J265" s="391"/>
      <c r="K265" s="392"/>
      <c r="L265" s="392"/>
      <c r="M265" s="392"/>
      <c r="N265" s="392"/>
      <c r="O265" s="399">
        <f t="shared" si="9"/>
        <v>0</v>
      </c>
      <c r="P265" s="14">
        <f t="shared" si="10"/>
        <v>0</v>
      </c>
      <c r="Q265" s="14"/>
      <c r="R265" s="646"/>
    </row>
    <row r="266" spans="2:18" ht="30" customHeight="1" x14ac:dyDescent="0.2">
      <c r="B266" s="388"/>
      <c r="C266" s="388"/>
      <c r="D266" s="389"/>
      <c r="E266" s="389"/>
      <c r="F266" s="389"/>
      <c r="G266" s="393"/>
      <c r="H266" s="393"/>
      <c r="I266" s="390"/>
      <c r="J266" s="391"/>
      <c r="K266" s="392"/>
      <c r="L266" s="392"/>
      <c r="M266" s="392"/>
      <c r="N266" s="392"/>
      <c r="O266" s="399">
        <f t="shared" si="9"/>
        <v>0</v>
      </c>
      <c r="P266" s="14">
        <f t="shared" si="10"/>
        <v>0</v>
      </c>
      <c r="Q266" s="14"/>
      <c r="R266" s="646"/>
    </row>
    <row r="267" spans="2:18" ht="30" customHeight="1" x14ac:dyDescent="0.2">
      <c r="B267" s="388"/>
      <c r="C267" s="388"/>
      <c r="D267" s="389"/>
      <c r="E267" s="389"/>
      <c r="F267" s="389"/>
      <c r="G267" s="393"/>
      <c r="H267" s="393"/>
      <c r="I267" s="390"/>
      <c r="J267" s="391"/>
      <c r="K267" s="392"/>
      <c r="L267" s="392"/>
      <c r="M267" s="392"/>
      <c r="N267" s="392"/>
      <c r="O267" s="399">
        <f t="shared" si="9"/>
        <v>0</v>
      </c>
      <c r="P267" s="14">
        <f t="shared" si="10"/>
        <v>0</v>
      </c>
      <c r="Q267" s="14"/>
      <c r="R267" s="646"/>
    </row>
    <row r="268" spans="2:18" ht="30" customHeight="1" x14ac:dyDescent="0.2">
      <c r="B268" s="388"/>
      <c r="C268" s="388"/>
      <c r="D268" s="389"/>
      <c r="E268" s="389"/>
      <c r="F268" s="389"/>
      <c r="G268" s="393"/>
      <c r="H268" s="393"/>
      <c r="I268" s="390"/>
      <c r="J268" s="391"/>
      <c r="K268" s="392"/>
      <c r="L268" s="392"/>
      <c r="M268" s="392"/>
      <c r="N268" s="392"/>
      <c r="O268" s="399">
        <f t="shared" si="9"/>
        <v>0</v>
      </c>
      <c r="P268" s="14">
        <f t="shared" si="10"/>
        <v>0</v>
      </c>
      <c r="Q268" s="14"/>
      <c r="R268" s="646"/>
    </row>
    <row r="269" spans="2:18" ht="30" customHeight="1" x14ac:dyDescent="0.2">
      <c r="B269" s="388"/>
      <c r="C269" s="388"/>
      <c r="D269" s="389"/>
      <c r="E269" s="389"/>
      <c r="F269" s="389"/>
      <c r="G269" s="393"/>
      <c r="H269" s="393"/>
      <c r="I269" s="390"/>
      <c r="J269" s="391"/>
      <c r="K269" s="392"/>
      <c r="L269" s="392"/>
      <c r="M269" s="392"/>
      <c r="N269" s="392"/>
      <c r="O269" s="399">
        <f t="shared" si="9"/>
        <v>0</v>
      </c>
      <c r="P269" s="14">
        <f t="shared" si="10"/>
        <v>0</v>
      </c>
      <c r="Q269" s="14"/>
      <c r="R269" s="646"/>
    </row>
    <row r="270" spans="2:18" ht="30" customHeight="1" x14ac:dyDescent="0.2">
      <c r="B270" s="388"/>
      <c r="C270" s="388"/>
      <c r="D270" s="389"/>
      <c r="E270" s="389"/>
      <c r="F270" s="389"/>
      <c r="G270" s="393"/>
      <c r="H270" s="393"/>
      <c r="I270" s="390"/>
      <c r="J270" s="391"/>
      <c r="K270" s="392"/>
      <c r="L270" s="392"/>
      <c r="M270" s="392"/>
      <c r="N270" s="392"/>
      <c r="O270" s="399">
        <f t="shared" si="9"/>
        <v>0</v>
      </c>
      <c r="P270" s="14">
        <f t="shared" si="10"/>
        <v>0</v>
      </c>
      <c r="Q270" s="14"/>
      <c r="R270" s="646"/>
    </row>
    <row r="271" spans="2:18" ht="30" customHeight="1" x14ac:dyDescent="0.2">
      <c r="B271" s="388"/>
      <c r="C271" s="388"/>
      <c r="D271" s="389"/>
      <c r="E271" s="389"/>
      <c r="F271" s="389"/>
      <c r="G271" s="393"/>
      <c r="H271" s="393"/>
      <c r="I271" s="390"/>
      <c r="J271" s="391"/>
      <c r="K271" s="392"/>
      <c r="L271" s="392"/>
      <c r="M271" s="392"/>
      <c r="N271" s="392"/>
      <c r="O271" s="399">
        <f t="shared" si="9"/>
        <v>0</v>
      </c>
      <c r="P271" s="14">
        <f t="shared" si="10"/>
        <v>0</v>
      </c>
      <c r="Q271" s="14"/>
      <c r="R271" s="646"/>
    </row>
    <row r="272" spans="2:18" ht="30" customHeight="1" x14ac:dyDescent="0.2">
      <c r="B272" s="388"/>
      <c r="C272" s="388"/>
      <c r="D272" s="389"/>
      <c r="E272" s="389"/>
      <c r="F272" s="389"/>
      <c r="G272" s="393"/>
      <c r="H272" s="393"/>
      <c r="I272" s="390"/>
      <c r="J272" s="391"/>
      <c r="K272" s="392"/>
      <c r="L272" s="392"/>
      <c r="M272" s="392"/>
      <c r="N272" s="392"/>
      <c r="O272" s="399">
        <f t="shared" si="9"/>
        <v>0</v>
      </c>
      <c r="P272" s="14">
        <f t="shared" si="10"/>
        <v>0</v>
      </c>
      <c r="Q272" s="14"/>
      <c r="R272" s="646"/>
    </row>
    <row r="273" spans="2:18" ht="30" customHeight="1" x14ac:dyDescent="0.2">
      <c r="B273" s="388"/>
      <c r="C273" s="388"/>
      <c r="D273" s="389"/>
      <c r="E273" s="389"/>
      <c r="F273" s="389"/>
      <c r="G273" s="393"/>
      <c r="H273" s="393"/>
      <c r="I273" s="390"/>
      <c r="J273" s="391"/>
      <c r="K273" s="392"/>
      <c r="L273" s="392"/>
      <c r="M273" s="392"/>
      <c r="N273" s="392"/>
      <c r="O273" s="399">
        <f t="shared" si="9"/>
        <v>0</v>
      </c>
      <c r="P273" s="14">
        <f t="shared" si="10"/>
        <v>0</v>
      </c>
      <c r="Q273" s="14"/>
      <c r="R273" s="646"/>
    </row>
    <row r="274" spans="2:18" ht="30" customHeight="1" x14ac:dyDescent="0.2">
      <c r="B274" s="388"/>
      <c r="C274" s="388"/>
      <c r="D274" s="389"/>
      <c r="E274" s="389"/>
      <c r="F274" s="389"/>
      <c r="G274" s="393"/>
      <c r="H274" s="393"/>
      <c r="I274" s="390"/>
      <c r="J274" s="391"/>
      <c r="K274" s="392"/>
      <c r="L274" s="392"/>
      <c r="M274" s="392"/>
      <c r="N274" s="392"/>
      <c r="O274" s="399">
        <f t="shared" si="9"/>
        <v>0</v>
      </c>
      <c r="P274" s="14">
        <f t="shared" si="10"/>
        <v>0</v>
      </c>
      <c r="Q274" s="14"/>
      <c r="R274" s="646"/>
    </row>
    <row r="275" spans="2:18" ht="30" customHeight="1" x14ac:dyDescent="0.2">
      <c r="B275" s="388"/>
      <c r="C275" s="388"/>
      <c r="D275" s="389"/>
      <c r="E275" s="389"/>
      <c r="F275" s="389"/>
      <c r="G275" s="393"/>
      <c r="H275" s="393"/>
      <c r="I275" s="390"/>
      <c r="J275" s="391"/>
      <c r="K275" s="392"/>
      <c r="L275" s="392"/>
      <c r="M275" s="392"/>
      <c r="N275" s="392"/>
      <c r="O275" s="399">
        <f t="shared" si="9"/>
        <v>0</v>
      </c>
      <c r="P275" s="14">
        <f t="shared" si="10"/>
        <v>0</v>
      </c>
      <c r="Q275" s="14"/>
      <c r="R275" s="646"/>
    </row>
    <row r="276" spans="2:18" ht="30" customHeight="1" x14ac:dyDescent="0.2">
      <c r="B276" s="388"/>
      <c r="C276" s="388"/>
      <c r="D276" s="389"/>
      <c r="E276" s="389"/>
      <c r="F276" s="389"/>
      <c r="G276" s="393"/>
      <c r="H276" s="393"/>
      <c r="I276" s="390"/>
      <c r="J276" s="391"/>
      <c r="K276" s="392"/>
      <c r="L276" s="392"/>
      <c r="M276" s="392"/>
      <c r="N276" s="392"/>
      <c r="O276" s="399">
        <f t="shared" si="9"/>
        <v>0</v>
      </c>
      <c r="P276" s="14">
        <f t="shared" si="10"/>
        <v>0</v>
      </c>
      <c r="Q276" s="14"/>
      <c r="R276" s="646"/>
    </row>
    <row r="277" spans="2:18" ht="30" customHeight="1" x14ac:dyDescent="0.2">
      <c r="B277" s="388"/>
      <c r="C277" s="388"/>
      <c r="D277" s="389"/>
      <c r="E277" s="389"/>
      <c r="F277" s="389"/>
      <c r="G277" s="393"/>
      <c r="H277" s="393"/>
      <c r="I277" s="390"/>
      <c r="J277" s="391"/>
      <c r="K277" s="392"/>
      <c r="L277" s="392"/>
      <c r="M277" s="392"/>
      <c r="N277" s="392"/>
      <c r="O277" s="399">
        <f t="shared" si="9"/>
        <v>0</v>
      </c>
      <c r="P277" s="14">
        <f t="shared" si="10"/>
        <v>0</v>
      </c>
      <c r="Q277" s="14"/>
      <c r="R277" s="646"/>
    </row>
    <row r="278" spans="2:18" ht="30" customHeight="1" x14ac:dyDescent="0.2">
      <c r="B278" s="388"/>
      <c r="C278" s="388"/>
      <c r="D278" s="389"/>
      <c r="E278" s="389"/>
      <c r="F278" s="389"/>
      <c r="G278" s="393"/>
      <c r="H278" s="393"/>
      <c r="I278" s="390"/>
      <c r="J278" s="391"/>
      <c r="K278" s="392"/>
      <c r="L278" s="392"/>
      <c r="M278" s="392"/>
      <c r="N278" s="392"/>
      <c r="O278" s="399">
        <f t="shared" si="9"/>
        <v>0</v>
      </c>
      <c r="P278" s="14">
        <f t="shared" si="10"/>
        <v>0</v>
      </c>
      <c r="Q278" s="14"/>
      <c r="R278" s="646"/>
    </row>
    <row r="279" spans="2:18" ht="30" customHeight="1" x14ac:dyDescent="0.2">
      <c r="B279" s="388"/>
      <c r="C279" s="388"/>
      <c r="D279" s="389"/>
      <c r="E279" s="389"/>
      <c r="F279" s="389"/>
      <c r="G279" s="393"/>
      <c r="H279" s="393"/>
      <c r="I279" s="390"/>
      <c r="J279" s="391"/>
      <c r="K279" s="392"/>
      <c r="L279" s="392"/>
      <c r="M279" s="392"/>
      <c r="N279" s="392"/>
      <c r="O279" s="399">
        <f t="shared" si="9"/>
        <v>0</v>
      </c>
      <c r="P279" s="14">
        <f t="shared" si="10"/>
        <v>0</v>
      </c>
      <c r="Q279" s="14"/>
      <c r="R279" s="646"/>
    </row>
    <row r="280" spans="2:18" ht="30" customHeight="1" x14ac:dyDescent="0.2">
      <c r="B280" s="388"/>
      <c r="C280" s="388"/>
      <c r="D280" s="389"/>
      <c r="E280" s="389"/>
      <c r="F280" s="389"/>
      <c r="G280" s="393"/>
      <c r="H280" s="393"/>
      <c r="I280" s="390"/>
      <c r="J280" s="390"/>
      <c r="K280" s="392"/>
      <c r="L280" s="392"/>
      <c r="M280" s="392"/>
      <c r="N280" s="392"/>
      <c r="O280" s="399">
        <f t="shared" si="9"/>
        <v>0</v>
      </c>
      <c r="P280" s="14">
        <f t="shared" si="10"/>
        <v>0</v>
      </c>
      <c r="Q280" s="14"/>
      <c r="R280" s="646"/>
    </row>
    <row r="281" spans="2:18" ht="30" customHeight="1" x14ac:dyDescent="0.2">
      <c r="B281" s="388"/>
      <c r="C281" s="388"/>
      <c r="D281" s="389"/>
      <c r="E281" s="389"/>
      <c r="F281" s="389"/>
      <c r="G281" s="393"/>
      <c r="H281" s="393"/>
      <c r="I281" s="390"/>
      <c r="J281" s="390"/>
      <c r="K281" s="392"/>
      <c r="L281" s="392"/>
      <c r="M281" s="392"/>
      <c r="N281" s="392"/>
      <c r="O281" s="399">
        <f t="shared" si="9"/>
        <v>0</v>
      </c>
      <c r="P281" s="14">
        <f t="shared" si="10"/>
        <v>0</v>
      </c>
      <c r="Q281" s="14"/>
      <c r="R281" s="646"/>
    </row>
    <row r="282" spans="2:18" ht="30" customHeight="1" x14ac:dyDescent="0.2">
      <c r="B282" s="388"/>
      <c r="C282" s="388"/>
      <c r="D282" s="389"/>
      <c r="E282" s="389"/>
      <c r="F282" s="389"/>
      <c r="G282" s="393"/>
      <c r="H282" s="393"/>
      <c r="I282" s="390"/>
      <c r="J282" s="390"/>
      <c r="K282" s="392"/>
      <c r="L282" s="392"/>
      <c r="M282" s="392"/>
      <c r="N282" s="392"/>
      <c r="O282" s="399">
        <f t="shared" si="9"/>
        <v>0</v>
      </c>
      <c r="P282" s="14">
        <f t="shared" si="10"/>
        <v>0</v>
      </c>
      <c r="Q282" s="14"/>
      <c r="R282" s="646"/>
    </row>
    <row r="283" spans="2:18" ht="30" customHeight="1" x14ac:dyDescent="0.2">
      <c r="B283" s="388"/>
      <c r="C283" s="388"/>
      <c r="D283" s="389"/>
      <c r="E283" s="389"/>
      <c r="F283" s="389"/>
      <c r="G283" s="393"/>
      <c r="H283" s="393"/>
      <c r="I283" s="390"/>
      <c r="J283" s="390"/>
      <c r="K283" s="392"/>
      <c r="L283" s="392"/>
      <c r="M283" s="392"/>
      <c r="N283" s="392"/>
      <c r="O283" s="399">
        <f t="shared" si="9"/>
        <v>0</v>
      </c>
      <c r="P283" s="14">
        <f t="shared" si="10"/>
        <v>0</v>
      </c>
      <c r="Q283" s="14"/>
      <c r="R283" s="646"/>
    </row>
    <row r="284" spans="2:18" ht="30" customHeight="1" x14ac:dyDescent="0.2">
      <c r="B284" s="388"/>
      <c r="C284" s="388"/>
      <c r="D284" s="389"/>
      <c r="E284" s="389"/>
      <c r="F284" s="389"/>
      <c r="G284" s="393"/>
      <c r="H284" s="393"/>
      <c r="I284" s="390"/>
      <c r="J284" s="390"/>
      <c r="K284" s="392"/>
      <c r="L284" s="392"/>
      <c r="M284" s="392"/>
      <c r="N284" s="392"/>
      <c r="O284" s="399">
        <f t="shared" si="9"/>
        <v>0</v>
      </c>
      <c r="P284" s="14">
        <f t="shared" si="10"/>
        <v>0</v>
      </c>
      <c r="Q284" s="14"/>
      <c r="R284" s="646"/>
    </row>
    <row r="285" spans="2:18" ht="30" customHeight="1" x14ac:dyDescent="0.2">
      <c r="B285" s="388"/>
      <c r="C285" s="388"/>
      <c r="D285" s="389"/>
      <c r="E285" s="389"/>
      <c r="F285" s="389"/>
      <c r="G285" s="393"/>
      <c r="H285" s="393"/>
      <c r="I285" s="390"/>
      <c r="J285" s="390"/>
      <c r="K285" s="392"/>
      <c r="L285" s="392"/>
      <c r="M285" s="392"/>
      <c r="N285" s="392"/>
      <c r="O285" s="399">
        <f t="shared" si="9"/>
        <v>0</v>
      </c>
      <c r="P285" s="14">
        <f t="shared" si="10"/>
        <v>0</v>
      </c>
      <c r="Q285" s="14"/>
      <c r="R285" s="646"/>
    </row>
    <row r="286" spans="2:18" ht="30" customHeight="1" x14ac:dyDescent="0.2">
      <c r="B286" s="388"/>
      <c r="C286" s="388"/>
      <c r="D286" s="389"/>
      <c r="E286" s="389"/>
      <c r="F286" s="389"/>
      <c r="G286" s="393"/>
      <c r="H286" s="393"/>
      <c r="I286" s="390"/>
      <c r="J286" s="390"/>
      <c r="K286" s="392"/>
      <c r="L286" s="392"/>
      <c r="M286" s="392"/>
      <c r="N286" s="392"/>
      <c r="O286" s="399">
        <f t="shared" si="9"/>
        <v>0</v>
      </c>
      <c r="P286" s="14">
        <f t="shared" si="10"/>
        <v>0</v>
      </c>
      <c r="Q286" s="14"/>
      <c r="R286" s="646"/>
    </row>
    <row r="287" spans="2:18" ht="30" customHeight="1" x14ac:dyDescent="0.2">
      <c r="B287" s="388"/>
      <c r="C287" s="388"/>
      <c r="D287" s="389"/>
      <c r="E287" s="389"/>
      <c r="F287" s="389"/>
      <c r="G287" s="393"/>
      <c r="H287" s="393"/>
      <c r="I287" s="390"/>
      <c r="J287" s="390"/>
      <c r="K287" s="392"/>
      <c r="L287" s="392"/>
      <c r="M287" s="392"/>
      <c r="N287" s="392"/>
      <c r="O287" s="399">
        <f t="shared" si="9"/>
        <v>0</v>
      </c>
      <c r="P287" s="14">
        <f t="shared" si="10"/>
        <v>0</v>
      </c>
      <c r="Q287" s="14"/>
      <c r="R287" s="646"/>
    </row>
    <row r="288" spans="2:18" ht="30" customHeight="1" x14ac:dyDescent="0.2">
      <c r="B288" s="388"/>
      <c r="C288" s="388"/>
      <c r="D288" s="389"/>
      <c r="E288" s="389"/>
      <c r="F288" s="389"/>
      <c r="G288" s="393"/>
      <c r="H288" s="393"/>
      <c r="I288" s="390"/>
      <c r="J288" s="390"/>
      <c r="K288" s="392"/>
      <c r="L288" s="392"/>
      <c r="M288" s="392"/>
      <c r="N288" s="392"/>
      <c r="O288" s="399">
        <f t="shared" si="9"/>
        <v>0</v>
      </c>
      <c r="P288" s="14">
        <f t="shared" si="10"/>
        <v>0</v>
      </c>
      <c r="Q288" s="14"/>
      <c r="R288" s="646"/>
    </row>
    <row r="289" spans="2:18" ht="30" customHeight="1" x14ac:dyDescent="0.2">
      <c r="B289" s="388"/>
      <c r="C289" s="388"/>
      <c r="D289" s="389"/>
      <c r="E289" s="389"/>
      <c r="F289" s="389"/>
      <c r="G289" s="393"/>
      <c r="H289" s="393"/>
      <c r="I289" s="390"/>
      <c r="J289" s="390"/>
      <c r="K289" s="392"/>
      <c r="L289" s="392"/>
      <c r="M289" s="392"/>
      <c r="N289" s="392"/>
      <c r="O289" s="399">
        <f t="shared" si="9"/>
        <v>0</v>
      </c>
      <c r="P289" s="14">
        <f t="shared" si="10"/>
        <v>0</v>
      </c>
      <c r="Q289" s="14"/>
      <c r="R289" s="646"/>
    </row>
    <row r="290" spans="2:18" ht="30" customHeight="1" x14ac:dyDescent="0.2">
      <c r="B290" s="388"/>
      <c r="C290" s="388"/>
      <c r="D290" s="389"/>
      <c r="E290" s="389"/>
      <c r="F290" s="389"/>
      <c r="G290" s="393"/>
      <c r="H290" s="393"/>
      <c r="I290" s="390"/>
      <c r="J290" s="390"/>
      <c r="K290" s="392"/>
      <c r="L290" s="392"/>
      <c r="M290" s="392"/>
      <c r="N290" s="392"/>
      <c r="O290" s="399">
        <f t="shared" si="9"/>
        <v>0</v>
      </c>
      <c r="P290" s="14">
        <f t="shared" si="10"/>
        <v>0</v>
      </c>
      <c r="Q290" s="14"/>
      <c r="R290" s="646"/>
    </row>
    <row r="291" spans="2:18" ht="30" customHeight="1" x14ac:dyDescent="0.2">
      <c r="B291" s="388"/>
      <c r="C291" s="388"/>
      <c r="D291" s="389"/>
      <c r="E291" s="389"/>
      <c r="F291" s="389"/>
      <c r="G291" s="393"/>
      <c r="H291" s="393"/>
      <c r="I291" s="390"/>
      <c r="J291" s="390"/>
      <c r="K291" s="392"/>
      <c r="L291" s="392"/>
      <c r="M291" s="392"/>
      <c r="N291" s="392"/>
      <c r="O291" s="399">
        <f t="shared" si="9"/>
        <v>0</v>
      </c>
      <c r="P291" s="14">
        <f t="shared" si="10"/>
        <v>0</v>
      </c>
      <c r="Q291" s="14"/>
      <c r="R291" s="646"/>
    </row>
    <row r="292" spans="2:18" ht="30" customHeight="1" x14ac:dyDescent="0.2">
      <c r="B292" s="388"/>
      <c r="C292" s="388"/>
      <c r="D292" s="389"/>
      <c r="E292" s="389"/>
      <c r="F292" s="389"/>
      <c r="G292" s="393"/>
      <c r="H292" s="393"/>
      <c r="I292" s="390"/>
      <c r="J292" s="390"/>
      <c r="K292" s="392"/>
      <c r="L292" s="392"/>
      <c r="M292" s="392"/>
      <c r="N292" s="392"/>
      <c r="O292" s="399">
        <f t="shared" si="9"/>
        <v>0</v>
      </c>
      <c r="P292" s="14">
        <f t="shared" si="10"/>
        <v>0</v>
      </c>
      <c r="Q292" s="14"/>
      <c r="R292" s="646"/>
    </row>
    <row r="293" spans="2:18" ht="30" customHeight="1" x14ac:dyDescent="0.2">
      <c r="B293" s="388"/>
      <c r="C293" s="388"/>
      <c r="D293" s="389"/>
      <c r="E293" s="389"/>
      <c r="F293" s="389"/>
      <c r="G293" s="393"/>
      <c r="H293" s="393"/>
      <c r="I293" s="390"/>
      <c r="J293" s="390"/>
      <c r="K293" s="392"/>
      <c r="L293" s="392"/>
      <c r="M293" s="392"/>
      <c r="N293" s="392"/>
      <c r="O293" s="399">
        <f t="shared" si="9"/>
        <v>0</v>
      </c>
      <c r="P293" s="14">
        <f t="shared" si="10"/>
        <v>0</v>
      </c>
      <c r="Q293" s="14"/>
      <c r="R293" s="646"/>
    </row>
    <row r="294" spans="2:18" ht="30" customHeight="1" x14ac:dyDescent="0.2">
      <c r="B294" s="388"/>
      <c r="C294" s="388"/>
      <c r="D294" s="389"/>
      <c r="E294" s="389"/>
      <c r="F294" s="389"/>
      <c r="G294" s="393"/>
      <c r="H294" s="393"/>
      <c r="I294" s="390"/>
      <c r="J294" s="390"/>
      <c r="K294" s="392"/>
      <c r="L294" s="392"/>
      <c r="M294" s="392"/>
      <c r="N294" s="392"/>
      <c r="O294" s="399">
        <f t="shared" si="9"/>
        <v>0</v>
      </c>
      <c r="P294" s="14">
        <f t="shared" si="10"/>
        <v>0</v>
      </c>
      <c r="Q294" s="14"/>
      <c r="R294" s="647"/>
    </row>
    <row r="295" spans="2:18" ht="30" customHeight="1" x14ac:dyDescent="0.2">
      <c r="B295" s="388"/>
      <c r="C295" s="388"/>
      <c r="D295" s="389"/>
      <c r="E295" s="389"/>
      <c r="F295" s="389"/>
      <c r="G295" s="393"/>
      <c r="H295" s="393"/>
      <c r="I295" s="390"/>
      <c r="J295" s="390"/>
      <c r="K295" s="392"/>
      <c r="L295" s="392"/>
      <c r="M295" s="392"/>
      <c r="N295" s="392"/>
      <c r="O295" s="399">
        <f t="shared" si="9"/>
        <v>0</v>
      </c>
      <c r="P295" s="14">
        <f t="shared" si="10"/>
        <v>0</v>
      </c>
      <c r="Q295" s="14"/>
      <c r="R295" s="646"/>
    </row>
    <row r="296" spans="2:18" ht="30" customHeight="1" x14ac:dyDescent="0.2">
      <c r="B296" s="388"/>
      <c r="C296" s="388"/>
      <c r="D296" s="389"/>
      <c r="E296" s="389"/>
      <c r="F296" s="389"/>
      <c r="G296" s="393"/>
      <c r="H296" s="393"/>
      <c r="I296" s="390"/>
      <c r="J296" s="390"/>
      <c r="K296" s="392"/>
      <c r="L296" s="392"/>
      <c r="M296" s="392"/>
      <c r="N296" s="392"/>
      <c r="O296" s="399">
        <f t="shared" si="9"/>
        <v>0</v>
      </c>
      <c r="P296" s="14">
        <f t="shared" si="10"/>
        <v>0</v>
      </c>
      <c r="Q296" s="14"/>
      <c r="R296" s="646"/>
    </row>
    <row r="297" spans="2:18" ht="30" customHeight="1" x14ac:dyDescent="0.2">
      <c r="B297" s="388"/>
      <c r="C297" s="388"/>
      <c r="D297" s="389"/>
      <c r="E297" s="389"/>
      <c r="F297" s="389"/>
      <c r="G297" s="393"/>
      <c r="H297" s="393"/>
      <c r="I297" s="390"/>
      <c r="J297" s="390"/>
      <c r="K297" s="392"/>
      <c r="L297" s="392"/>
      <c r="M297" s="392"/>
      <c r="N297" s="392"/>
      <c r="O297" s="399">
        <f t="shared" si="9"/>
        <v>0</v>
      </c>
      <c r="P297" s="14">
        <f t="shared" si="10"/>
        <v>0</v>
      </c>
      <c r="Q297" s="14"/>
      <c r="R297" s="646"/>
    </row>
    <row r="298" spans="2:18" ht="30" customHeight="1" x14ac:dyDescent="0.2">
      <c r="B298" s="388"/>
      <c r="C298" s="388"/>
      <c r="D298" s="389"/>
      <c r="E298" s="389"/>
      <c r="F298" s="389"/>
      <c r="G298" s="393"/>
      <c r="H298" s="393"/>
      <c r="I298" s="390"/>
      <c r="J298" s="390"/>
      <c r="K298" s="392"/>
      <c r="L298" s="392"/>
      <c r="M298" s="392"/>
      <c r="N298" s="392"/>
      <c r="O298" s="399">
        <f t="shared" si="9"/>
        <v>0</v>
      </c>
      <c r="P298" s="14">
        <f t="shared" si="10"/>
        <v>0</v>
      </c>
      <c r="Q298" s="14"/>
      <c r="R298" s="646"/>
    </row>
    <row r="299" spans="2:18" ht="30" customHeight="1" x14ac:dyDescent="0.2">
      <c r="B299" s="388"/>
      <c r="C299" s="388"/>
      <c r="D299" s="389"/>
      <c r="E299" s="389"/>
      <c r="F299" s="389"/>
      <c r="G299" s="393"/>
      <c r="H299" s="393"/>
      <c r="I299" s="390"/>
      <c r="J299" s="390"/>
      <c r="K299" s="392"/>
      <c r="L299" s="392"/>
      <c r="M299" s="392"/>
      <c r="N299" s="392"/>
      <c r="O299" s="399">
        <f t="shared" si="9"/>
        <v>0</v>
      </c>
      <c r="P299" s="14">
        <f t="shared" si="10"/>
        <v>0</v>
      </c>
      <c r="Q299" s="14"/>
      <c r="R299" s="646"/>
    </row>
    <row r="300" spans="2:18" ht="30" customHeight="1" x14ac:dyDescent="0.2">
      <c r="B300" s="388"/>
      <c r="C300" s="388"/>
      <c r="D300" s="389"/>
      <c r="E300" s="389"/>
      <c r="F300" s="389"/>
      <c r="G300" s="393"/>
      <c r="H300" s="393"/>
      <c r="I300" s="390"/>
      <c r="J300" s="390"/>
      <c r="K300" s="392"/>
      <c r="L300" s="392"/>
      <c r="M300" s="392"/>
      <c r="N300" s="392"/>
      <c r="O300" s="399">
        <f t="shared" si="9"/>
        <v>0</v>
      </c>
      <c r="P300" s="14">
        <f t="shared" si="10"/>
        <v>0</v>
      </c>
      <c r="Q300" s="14"/>
      <c r="R300" s="646"/>
    </row>
    <row r="301" spans="2:18" ht="30" customHeight="1" x14ac:dyDescent="0.2">
      <c r="B301" s="388"/>
      <c r="C301" s="388"/>
      <c r="D301" s="389"/>
      <c r="E301" s="389"/>
      <c r="F301" s="389"/>
      <c r="G301" s="393"/>
      <c r="H301" s="393"/>
      <c r="I301" s="390"/>
      <c r="J301" s="390"/>
      <c r="K301" s="392"/>
      <c r="L301" s="392"/>
      <c r="M301" s="392"/>
      <c r="N301" s="392"/>
      <c r="O301" s="399">
        <f t="shared" si="9"/>
        <v>0</v>
      </c>
      <c r="P301" s="14">
        <f t="shared" si="10"/>
        <v>0</v>
      </c>
      <c r="Q301" s="14"/>
      <c r="R301" s="646"/>
    </row>
    <row r="302" spans="2:18" ht="30" customHeight="1" x14ac:dyDescent="0.2">
      <c r="B302" s="388"/>
      <c r="C302" s="388"/>
      <c r="D302" s="389"/>
      <c r="E302" s="389"/>
      <c r="F302" s="389"/>
      <c r="G302" s="393"/>
      <c r="H302" s="393"/>
      <c r="I302" s="390"/>
      <c r="J302" s="390"/>
      <c r="K302" s="392"/>
      <c r="L302" s="392"/>
      <c r="M302" s="392"/>
      <c r="N302" s="392"/>
      <c r="O302" s="399">
        <f t="shared" si="9"/>
        <v>0</v>
      </c>
      <c r="P302" s="14">
        <f t="shared" si="10"/>
        <v>0</v>
      </c>
      <c r="Q302" s="14"/>
      <c r="R302" s="646"/>
    </row>
    <row r="303" spans="2:18" ht="30" customHeight="1" x14ac:dyDescent="0.2">
      <c r="B303" s="388"/>
      <c r="C303" s="388"/>
      <c r="D303" s="389"/>
      <c r="E303" s="389"/>
      <c r="F303" s="389"/>
      <c r="G303" s="393"/>
      <c r="H303" s="393"/>
      <c r="I303" s="390"/>
      <c r="J303" s="390"/>
      <c r="K303" s="392"/>
      <c r="L303" s="392"/>
      <c r="M303" s="392"/>
      <c r="N303" s="392"/>
      <c r="O303" s="399">
        <f t="shared" si="9"/>
        <v>0</v>
      </c>
      <c r="P303" s="14">
        <f t="shared" si="10"/>
        <v>0</v>
      </c>
      <c r="Q303" s="14"/>
      <c r="R303" s="646"/>
    </row>
    <row r="304" spans="2:18" ht="30" customHeight="1" x14ac:dyDescent="0.2">
      <c r="B304" s="388"/>
      <c r="C304" s="388"/>
      <c r="D304" s="389"/>
      <c r="E304" s="389"/>
      <c r="F304" s="389"/>
      <c r="G304" s="393"/>
      <c r="H304" s="393"/>
      <c r="I304" s="390"/>
      <c r="J304" s="390"/>
      <c r="K304" s="392"/>
      <c r="L304" s="392"/>
      <c r="M304" s="392"/>
      <c r="N304" s="392"/>
      <c r="O304" s="399">
        <f t="shared" si="9"/>
        <v>0</v>
      </c>
      <c r="P304" s="14">
        <f t="shared" si="10"/>
        <v>0</v>
      </c>
      <c r="Q304" s="14"/>
      <c r="R304" s="646"/>
    </row>
    <row r="305" spans="2:18" ht="30" customHeight="1" x14ac:dyDescent="0.2">
      <c r="B305" s="388"/>
      <c r="C305" s="388"/>
      <c r="D305" s="389"/>
      <c r="E305" s="389"/>
      <c r="F305" s="389"/>
      <c r="G305" s="393"/>
      <c r="H305" s="393"/>
      <c r="I305" s="390"/>
      <c r="J305" s="390"/>
      <c r="K305" s="392"/>
      <c r="L305" s="392"/>
      <c r="M305" s="392"/>
      <c r="N305" s="392"/>
      <c r="O305" s="399">
        <f t="shared" si="9"/>
        <v>0</v>
      </c>
      <c r="P305" s="14">
        <f t="shared" si="10"/>
        <v>0</v>
      </c>
      <c r="Q305" s="14"/>
      <c r="R305" s="646"/>
    </row>
    <row r="306" spans="2:18" ht="30" customHeight="1" x14ac:dyDescent="0.2">
      <c r="B306" s="388"/>
      <c r="C306" s="388"/>
      <c r="D306" s="389"/>
      <c r="E306" s="389"/>
      <c r="F306" s="389"/>
      <c r="G306" s="393"/>
      <c r="H306" s="393"/>
      <c r="I306" s="390"/>
      <c r="J306" s="391"/>
      <c r="K306" s="392"/>
      <c r="L306" s="392"/>
      <c r="M306" s="392"/>
      <c r="N306" s="392"/>
      <c r="O306" s="399">
        <f t="shared" si="9"/>
        <v>0</v>
      </c>
      <c r="P306" s="14">
        <f t="shared" si="10"/>
        <v>0</v>
      </c>
      <c r="Q306" s="14"/>
      <c r="R306" s="646"/>
    </row>
    <row r="307" spans="2:18" ht="30" customHeight="1" x14ac:dyDescent="0.2">
      <c r="B307" s="388"/>
      <c r="C307" s="388"/>
      <c r="D307" s="389"/>
      <c r="E307" s="389"/>
      <c r="F307" s="389"/>
      <c r="G307" s="393"/>
      <c r="H307" s="393"/>
      <c r="I307" s="390"/>
      <c r="J307" s="391"/>
      <c r="K307" s="392"/>
      <c r="L307" s="392"/>
      <c r="M307" s="392"/>
      <c r="N307" s="392"/>
      <c r="O307" s="399">
        <f t="shared" si="9"/>
        <v>0</v>
      </c>
      <c r="P307" s="14">
        <f t="shared" si="10"/>
        <v>0</v>
      </c>
      <c r="Q307" s="14"/>
      <c r="R307" s="646"/>
    </row>
    <row r="308" spans="2:18" ht="30" customHeight="1" x14ac:dyDescent="0.2">
      <c r="B308" s="388"/>
      <c r="C308" s="388"/>
      <c r="D308" s="389"/>
      <c r="E308" s="389"/>
      <c r="F308" s="389"/>
      <c r="G308" s="393"/>
      <c r="H308" s="393"/>
      <c r="I308" s="390"/>
      <c r="J308" s="391"/>
      <c r="K308" s="392"/>
      <c r="L308" s="392"/>
      <c r="M308" s="392"/>
      <c r="N308" s="392"/>
      <c r="O308" s="399">
        <f t="shared" si="9"/>
        <v>0</v>
      </c>
      <c r="P308" s="14">
        <f t="shared" si="10"/>
        <v>0</v>
      </c>
      <c r="Q308" s="14"/>
      <c r="R308" s="646"/>
    </row>
    <row r="309" spans="2:18" ht="30" customHeight="1" x14ac:dyDescent="0.2">
      <c r="B309" s="388"/>
      <c r="C309" s="388"/>
      <c r="D309" s="389"/>
      <c r="E309" s="389"/>
      <c r="F309" s="389"/>
      <c r="G309" s="393"/>
      <c r="H309" s="393"/>
      <c r="I309" s="390"/>
      <c r="J309" s="391"/>
      <c r="K309" s="392"/>
      <c r="L309" s="392"/>
      <c r="M309" s="392"/>
      <c r="N309" s="392"/>
      <c r="O309" s="399">
        <f t="shared" si="9"/>
        <v>0</v>
      </c>
      <c r="P309" s="14">
        <f t="shared" si="10"/>
        <v>0</v>
      </c>
      <c r="Q309" s="14"/>
      <c r="R309" s="646"/>
    </row>
    <row r="310" spans="2:18" ht="30" customHeight="1" x14ac:dyDescent="0.2">
      <c r="B310" s="388"/>
      <c r="C310" s="388"/>
      <c r="D310" s="389"/>
      <c r="E310" s="389"/>
      <c r="F310" s="389"/>
      <c r="G310" s="393"/>
      <c r="H310" s="393"/>
      <c r="I310" s="390"/>
      <c r="J310" s="391"/>
      <c r="K310" s="392"/>
      <c r="L310" s="392"/>
      <c r="M310" s="392"/>
      <c r="N310" s="392"/>
      <c r="O310" s="399">
        <f t="shared" si="9"/>
        <v>0</v>
      </c>
      <c r="P310" s="14">
        <f t="shared" si="10"/>
        <v>0</v>
      </c>
      <c r="Q310" s="14"/>
      <c r="R310" s="646"/>
    </row>
    <row r="311" spans="2:18" ht="30" customHeight="1" x14ac:dyDescent="0.2">
      <c r="B311" s="388"/>
      <c r="C311" s="388"/>
      <c r="D311" s="389"/>
      <c r="E311" s="389"/>
      <c r="F311" s="389"/>
      <c r="G311" s="393"/>
      <c r="H311" s="393"/>
      <c r="I311" s="390"/>
      <c r="J311" s="391"/>
      <c r="K311" s="392"/>
      <c r="L311" s="392"/>
      <c r="M311" s="392"/>
      <c r="N311" s="392"/>
      <c r="O311" s="399">
        <f t="shared" si="9"/>
        <v>0</v>
      </c>
      <c r="P311" s="14">
        <f t="shared" si="10"/>
        <v>0</v>
      </c>
      <c r="Q311" s="14"/>
      <c r="R311" s="646"/>
    </row>
    <row r="312" spans="2:18" ht="30" customHeight="1" x14ac:dyDescent="0.2">
      <c r="B312" s="388"/>
      <c r="C312" s="388"/>
      <c r="D312" s="389"/>
      <c r="E312" s="389"/>
      <c r="F312" s="389"/>
      <c r="G312" s="393"/>
      <c r="H312" s="393"/>
      <c r="I312" s="390"/>
      <c r="J312" s="391"/>
      <c r="K312" s="392"/>
      <c r="L312" s="392"/>
      <c r="M312" s="392"/>
      <c r="N312" s="392"/>
      <c r="O312" s="399">
        <f t="shared" si="9"/>
        <v>0</v>
      </c>
      <c r="P312" s="14">
        <f t="shared" si="10"/>
        <v>0</v>
      </c>
      <c r="Q312" s="14"/>
      <c r="R312" s="646"/>
    </row>
    <row r="313" spans="2:18" ht="30" customHeight="1" x14ac:dyDescent="0.2">
      <c r="B313" s="388"/>
      <c r="C313" s="388"/>
      <c r="D313" s="389"/>
      <c r="E313" s="389"/>
      <c r="F313" s="389"/>
      <c r="G313" s="393"/>
      <c r="H313" s="393"/>
      <c r="I313" s="390"/>
      <c r="J313" s="391"/>
      <c r="K313" s="392"/>
      <c r="L313" s="392"/>
      <c r="M313" s="392"/>
      <c r="N313" s="392"/>
      <c r="O313" s="399">
        <f t="shared" si="9"/>
        <v>0</v>
      </c>
      <c r="P313" s="14">
        <f t="shared" si="10"/>
        <v>0</v>
      </c>
      <c r="Q313" s="14"/>
      <c r="R313" s="646"/>
    </row>
    <row r="314" spans="2:18" ht="30" customHeight="1" x14ac:dyDescent="0.2">
      <c r="B314" s="388"/>
      <c r="C314" s="388"/>
      <c r="D314" s="389"/>
      <c r="E314" s="389"/>
      <c r="F314" s="389"/>
      <c r="G314" s="393"/>
      <c r="H314" s="393"/>
      <c r="I314" s="390"/>
      <c r="J314" s="391"/>
      <c r="K314" s="392"/>
      <c r="L314" s="392"/>
      <c r="M314" s="392"/>
      <c r="N314" s="392"/>
      <c r="O314" s="399">
        <f t="shared" si="9"/>
        <v>0</v>
      </c>
      <c r="P314" s="14">
        <f t="shared" si="10"/>
        <v>0</v>
      </c>
      <c r="Q314" s="14"/>
      <c r="R314" s="646"/>
    </row>
    <row r="315" spans="2:18" ht="30" customHeight="1" x14ac:dyDescent="0.2">
      <c r="B315" s="388"/>
      <c r="C315" s="388"/>
      <c r="D315" s="389"/>
      <c r="E315" s="389"/>
      <c r="F315" s="389"/>
      <c r="G315" s="393"/>
      <c r="H315" s="393"/>
      <c r="I315" s="390"/>
      <c r="J315" s="391"/>
      <c r="K315" s="392"/>
      <c r="L315" s="392"/>
      <c r="M315" s="392"/>
      <c r="N315" s="392"/>
      <c r="O315" s="399">
        <f t="shared" si="9"/>
        <v>0</v>
      </c>
      <c r="P315" s="14">
        <f t="shared" si="10"/>
        <v>0</v>
      </c>
      <c r="Q315" s="14"/>
      <c r="R315" s="646"/>
    </row>
    <row r="316" spans="2:18" ht="30" customHeight="1" x14ac:dyDescent="0.2">
      <c r="B316" s="388"/>
      <c r="C316" s="388"/>
      <c r="D316" s="389"/>
      <c r="E316" s="389"/>
      <c r="F316" s="389"/>
      <c r="G316" s="393"/>
      <c r="H316" s="393"/>
      <c r="I316" s="390"/>
      <c r="J316" s="391"/>
      <c r="K316" s="392"/>
      <c r="L316" s="392"/>
      <c r="M316" s="392"/>
      <c r="N316" s="392"/>
      <c r="O316" s="399">
        <f t="shared" si="9"/>
        <v>0</v>
      </c>
      <c r="P316" s="14">
        <f t="shared" si="10"/>
        <v>0</v>
      </c>
      <c r="Q316" s="14"/>
      <c r="R316" s="646"/>
    </row>
    <row r="317" spans="2:18" ht="30" customHeight="1" x14ac:dyDescent="0.2">
      <c r="B317" s="388"/>
      <c r="C317" s="388"/>
      <c r="D317" s="389"/>
      <c r="E317" s="389"/>
      <c r="F317" s="389"/>
      <c r="G317" s="393"/>
      <c r="H317" s="393"/>
      <c r="I317" s="390"/>
      <c r="J317" s="391"/>
      <c r="K317" s="392"/>
      <c r="L317" s="392"/>
      <c r="M317" s="392"/>
      <c r="N317" s="392"/>
      <c r="O317" s="399">
        <f t="shared" si="9"/>
        <v>0</v>
      </c>
      <c r="P317" s="14">
        <f t="shared" si="10"/>
        <v>0</v>
      </c>
      <c r="Q317" s="14"/>
      <c r="R317" s="646"/>
    </row>
    <row r="318" spans="2:18" ht="30" customHeight="1" x14ac:dyDescent="0.2">
      <c r="B318" s="388"/>
      <c r="C318" s="388"/>
      <c r="D318" s="389"/>
      <c r="E318" s="389"/>
      <c r="F318" s="389"/>
      <c r="G318" s="393"/>
      <c r="H318" s="393"/>
      <c r="I318" s="390"/>
      <c r="J318" s="391"/>
      <c r="K318" s="392"/>
      <c r="L318" s="392"/>
      <c r="M318" s="392"/>
      <c r="N318" s="392"/>
      <c r="O318" s="399">
        <f t="shared" si="9"/>
        <v>0</v>
      </c>
      <c r="P318" s="14">
        <f t="shared" si="10"/>
        <v>0</v>
      </c>
      <c r="Q318" s="14"/>
      <c r="R318" s="646"/>
    </row>
    <row r="319" spans="2:18" ht="30" customHeight="1" x14ac:dyDescent="0.2">
      <c r="B319" s="388"/>
      <c r="C319" s="388"/>
      <c r="D319" s="389"/>
      <c r="E319" s="389"/>
      <c r="F319" s="389"/>
      <c r="G319" s="393"/>
      <c r="H319" s="393"/>
      <c r="I319" s="390"/>
      <c r="J319" s="391"/>
      <c r="K319" s="392"/>
      <c r="L319" s="392"/>
      <c r="M319" s="392"/>
      <c r="N319" s="392"/>
      <c r="O319" s="399">
        <f t="shared" si="9"/>
        <v>0</v>
      </c>
      <c r="P319" s="14">
        <f t="shared" si="10"/>
        <v>0</v>
      </c>
      <c r="Q319" s="14"/>
      <c r="R319" s="646"/>
    </row>
    <row r="320" spans="2:18" ht="30" customHeight="1" x14ac:dyDescent="0.2">
      <c r="B320" s="388"/>
      <c r="C320" s="388"/>
      <c r="D320" s="389"/>
      <c r="E320" s="389"/>
      <c r="F320" s="389"/>
      <c r="G320" s="393"/>
      <c r="H320" s="393"/>
      <c r="I320" s="390"/>
      <c r="J320" s="391"/>
      <c r="K320" s="392"/>
      <c r="L320" s="392"/>
      <c r="M320" s="392"/>
      <c r="N320" s="392"/>
      <c r="O320" s="399">
        <f t="shared" si="9"/>
        <v>0</v>
      </c>
      <c r="P320" s="14">
        <f t="shared" si="10"/>
        <v>0</v>
      </c>
      <c r="Q320" s="14"/>
      <c r="R320" s="646"/>
    </row>
    <row r="321" spans="2:18" ht="30" customHeight="1" x14ac:dyDescent="0.2">
      <c r="B321" s="388"/>
      <c r="C321" s="388"/>
      <c r="D321" s="389"/>
      <c r="E321" s="389"/>
      <c r="F321" s="389"/>
      <c r="G321" s="393"/>
      <c r="H321" s="393"/>
      <c r="I321" s="390"/>
      <c r="J321" s="391"/>
      <c r="K321" s="392"/>
      <c r="L321" s="392"/>
      <c r="M321" s="392"/>
      <c r="N321" s="392"/>
      <c r="O321" s="399">
        <f t="shared" si="9"/>
        <v>0</v>
      </c>
      <c r="P321" s="14">
        <f t="shared" si="10"/>
        <v>0</v>
      </c>
      <c r="Q321" s="14"/>
      <c r="R321" s="646"/>
    </row>
    <row r="322" spans="2:18" ht="30" customHeight="1" x14ac:dyDescent="0.2">
      <c r="B322" s="388"/>
      <c r="C322" s="388"/>
      <c r="D322" s="389"/>
      <c r="E322" s="389"/>
      <c r="F322" s="389"/>
      <c r="G322" s="393"/>
      <c r="H322" s="393"/>
      <c r="I322" s="390"/>
      <c r="J322" s="391"/>
      <c r="K322" s="392"/>
      <c r="L322" s="392"/>
      <c r="M322" s="392"/>
      <c r="N322" s="392"/>
      <c r="O322" s="399">
        <f t="shared" si="9"/>
        <v>0</v>
      </c>
      <c r="P322" s="14">
        <f t="shared" si="10"/>
        <v>0</v>
      </c>
      <c r="Q322" s="14"/>
      <c r="R322" s="646"/>
    </row>
    <row r="323" spans="2:18" ht="30" customHeight="1" x14ac:dyDescent="0.2">
      <c r="B323" s="388"/>
      <c r="C323" s="388"/>
      <c r="D323" s="389"/>
      <c r="E323" s="389"/>
      <c r="F323" s="389"/>
      <c r="G323" s="393"/>
      <c r="H323" s="393"/>
      <c r="I323" s="390"/>
      <c r="J323" s="391"/>
      <c r="K323" s="392"/>
      <c r="L323" s="392"/>
      <c r="M323" s="392"/>
      <c r="N323" s="392"/>
      <c r="O323" s="399">
        <f t="shared" si="9"/>
        <v>0</v>
      </c>
      <c r="P323" s="14">
        <f t="shared" si="10"/>
        <v>0</v>
      </c>
      <c r="Q323" s="14"/>
      <c r="R323" s="646"/>
    </row>
    <row r="324" spans="2:18" ht="30" customHeight="1" x14ac:dyDescent="0.2">
      <c r="B324" s="388"/>
      <c r="C324" s="388"/>
      <c r="D324" s="389"/>
      <c r="E324" s="389"/>
      <c r="F324" s="389"/>
      <c r="G324" s="393"/>
      <c r="H324" s="393"/>
      <c r="I324" s="390"/>
      <c r="J324" s="390"/>
      <c r="K324" s="392"/>
      <c r="L324" s="392"/>
      <c r="M324" s="392"/>
      <c r="N324" s="392"/>
      <c r="O324" s="399">
        <f t="shared" si="9"/>
        <v>0</v>
      </c>
      <c r="P324" s="14">
        <f t="shared" si="10"/>
        <v>0</v>
      </c>
      <c r="Q324" s="14"/>
      <c r="R324" s="646"/>
    </row>
    <row r="325" spans="2:18" ht="30" customHeight="1" x14ac:dyDescent="0.2">
      <c r="B325" s="388"/>
      <c r="C325" s="388"/>
      <c r="D325" s="389"/>
      <c r="E325" s="389"/>
      <c r="F325" s="389"/>
      <c r="G325" s="393"/>
      <c r="H325" s="393"/>
      <c r="I325" s="390"/>
      <c r="J325" s="390"/>
      <c r="K325" s="392"/>
      <c r="L325" s="392"/>
      <c r="M325" s="392"/>
      <c r="N325" s="392"/>
      <c r="O325" s="399">
        <f t="shared" si="9"/>
        <v>0</v>
      </c>
      <c r="P325" s="14">
        <f t="shared" si="10"/>
        <v>0</v>
      </c>
      <c r="Q325" s="14"/>
      <c r="R325" s="647"/>
    </row>
    <row r="326" spans="2:18" ht="30" customHeight="1" x14ac:dyDescent="0.2">
      <c r="B326" s="388"/>
      <c r="C326" s="388"/>
      <c r="D326" s="389"/>
      <c r="E326" s="389"/>
      <c r="F326" s="389"/>
      <c r="G326" s="393"/>
      <c r="H326" s="393"/>
      <c r="I326" s="390"/>
      <c r="J326" s="390"/>
      <c r="K326" s="392"/>
      <c r="L326" s="392"/>
      <c r="M326" s="392"/>
      <c r="N326" s="392"/>
      <c r="O326" s="399">
        <f t="shared" ref="O326:O389" si="11">+N326+M326</f>
        <v>0</v>
      </c>
      <c r="P326" s="14">
        <f t="shared" ref="P326:P389" si="12">+O326-Q326</f>
        <v>0</v>
      </c>
      <c r="Q326" s="14"/>
      <c r="R326" s="646"/>
    </row>
    <row r="327" spans="2:18" ht="30" customHeight="1" x14ac:dyDescent="0.2">
      <c r="B327" s="388"/>
      <c r="C327" s="388"/>
      <c r="D327" s="389"/>
      <c r="E327" s="389"/>
      <c r="F327" s="389"/>
      <c r="G327" s="393"/>
      <c r="H327" s="393"/>
      <c r="I327" s="390"/>
      <c r="J327" s="390"/>
      <c r="K327" s="392"/>
      <c r="L327" s="392"/>
      <c r="M327" s="392"/>
      <c r="N327" s="392"/>
      <c r="O327" s="399">
        <f t="shared" si="11"/>
        <v>0</v>
      </c>
      <c r="P327" s="14">
        <f t="shared" si="12"/>
        <v>0</v>
      </c>
      <c r="Q327" s="14"/>
      <c r="R327" s="646"/>
    </row>
    <row r="328" spans="2:18" ht="30" customHeight="1" x14ac:dyDescent="0.2">
      <c r="B328" s="388"/>
      <c r="C328" s="388"/>
      <c r="D328" s="389"/>
      <c r="E328" s="389"/>
      <c r="F328" s="389"/>
      <c r="G328" s="393"/>
      <c r="H328" s="393"/>
      <c r="I328" s="390"/>
      <c r="J328" s="390"/>
      <c r="K328" s="392"/>
      <c r="L328" s="392"/>
      <c r="M328" s="392"/>
      <c r="N328" s="392"/>
      <c r="O328" s="399">
        <f t="shared" si="11"/>
        <v>0</v>
      </c>
      <c r="P328" s="14">
        <f t="shared" si="12"/>
        <v>0</v>
      </c>
      <c r="Q328" s="14"/>
      <c r="R328" s="647"/>
    </row>
    <row r="329" spans="2:18" ht="30" customHeight="1" x14ac:dyDescent="0.2">
      <c r="B329" s="388"/>
      <c r="C329" s="388"/>
      <c r="D329" s="389"/>
      <c r="E329" s="389"/>
      <c r="F329" s="389"/>
      <c r="G329" s="393"/>
      <c r="H329" s="393"/>
      <c r="I329" s="390"/>
      <c r="J329" s="390"/>
      <c r="K329" s="392"/>
      <c r="L329" s="392"/>
      <c r="M329" s="392"/>
      <c r="N329" s="392"/>
      <c r="O329" s="399">
        <f t="shared" si="11"/>
        <v>0</v>
      </c>
      <c r="P329" s="14">
        <f t="shared" si="12"/>
        <v>0</v>
      </c>
      <c r="Q329" s="14"/>
      <c r="R329" s="647"/>
    </row>
    <row r="330" spans="2:18" ht="30" customHeight="1" x14ac:dyDescent="0.2">
      <c r="B330" s="388"/>
      <c r="C330" s="388"/>
      <c r="D330" s="389"/>
      <c r="E330" s="389"/>
      <c r="F330" s="389"/>
      <c r="G330" s="393"/>
      <c r="H330" s="393"/>
      <c r="I330" s="390"/>
      <c r="J330" s="390"/>
      <c r="K330" s="392"/>
      <c r="L330" s="392"/>
      <c r="M330" s="392"/>
      <c r="N330" s="392"/>
      <c r="O330" s="399">
        <f t="shared" si="11"/>
        <v>0</v>
      </c>
      <c r="P330" s="14">
        <f t="shared" si="12"/>
        <v>0</v>
      </c>
      <c r="Q330" s="14"/>
      <c r="R330" s="646"/>
    </row>
    <row r="331" spans="2:18" ht="30" customHeight="1" x14ac:dyDescent="0.2">
      <c r="B331" s="388"/>
      <c r="C331" s="388"/>
      <c r="D331" s="389"/>
      <c r="E331" s="389"/>
      <c r="F331" s="389"/>
      <c r="G331" s="393"/>
      <c r="H331" s="393"/>
      <c r="I331" s="390"/>
      <c r="J331" s="390"/>
      <c r="K331" s="392"/>
      <c r="L331" s="392"/>
      <c r="M331" s="392"/>
      <c r="N331" s="392"/>
      <c r="O331" s="399">
        <f t="shared" si="11"/>
        <v>0</v>
      </c>
      <c r="P331" s="14">
        <f t="shared" si="12"/>
        <v>0</v>
      </c>
      <c r="Q331" s="14"/>
      <c r="R331" s="647"/>
    </row>
    <row r="332" spans="2:18" ht="30" customHeight="1" x14ac:dyDescent="0.2">
      <c r="B332" s="388"/>
      <c r="C332" s="388"/>
      <c r="D332" s="389"/>
      <c r="E332" s="389"/>
      <c r="F332" s="389"/>
      <c r="G332" s="393"/>
      <c r="H332" s="393"/>
      <c r="I332" s="390"/>
      <c r="J332" s="390"/>
      <c r="K332" s="392"/>
      <c r="L332" s="392"/>
      <c r="M332" s="392"/>
      <c r="N332" s="392"/>
      <c r="O332" s="399">
        <f t="shared" si="11"/>
        <v>0</v>
      </c>
      <c r="P332" s="14">
        <f t="shared" si="12"/>
        <v>0</v>
      </c>
      <c r="Q332" s="14"/>
      <c r="R332" s="646"/>
    </row>
    <row r="333" spans="2:18" ht="30" customHeight="1" x14ac:dyDescent="0.2">
      <c r="B333" s="388"/>
      <c r="C333" s="388"/>
      <c r="D333" s="389"/>
      <c r="E333" s="389"/>
      <c r="F333" s="389"/>
      <c r="G333" s="393"/>
      <c r="H333" s="393"/>
      <c r="I333" s="390"/>
      <c r="J333" s="390"/>
      <c r="K333" s="392"/>
      <c r="L333" s="392"/>
      <c r="M333" s="392"/>
      <c r="N333" s="392"/>
      <c r="O333" s="399">
        <f t="shared" si="11"/>
        <v>0</v>
      </c>
      <c r="P333" s="14">
        <f t="shared" si="12"/>
        <v>0</v>
      </c>
      <c r="Q333" s="14"/>
      <c r="R333" s="646"/>
    </row>
    <row r="334" spans="2:18" ht="30" customHeight="1" x14ac:dyDescent="0.2">
      <c r="B334" s="388"/>
      <c r="C334" s="388"/>
      <c r="D334" s="389"/>
      <c r="E334" s="389"/>
      <c r="F334" s="389"/>
      <c r="G334" s="393"/>
      <c r="H334" s="393"/>
      <c r="I334" s="390"/>
      <c r="J334" s="390"/>
      <c r="K334" s="392"/>
      <c r="L334" s="392"/>
      <c r="M334" s="392"/>
      <c r="N334" s="392"/>
      <c r="O334" s="399">
        <f t="shared" si="11"/>
        <v>0</v>
      </c>
      <c r="P334" s="14">
        <f t="shared" si="12"/>
        <v>0</v>
      </c>
      <c r="Q334" s="14"/>
      <c r="R334" s="646"/>
    </row>
    <row r="335" spans="2:18" ht="30" customHeight="1" x14ac:dyDescent="0.2">
      <c r="B335" s="388"/>
      <c r="C335" s="388"/>
      <c r="D335" s="389"/>
      <c r="E335" s="389"/>
      <c r="F335" s="389"/>
      <c r="G335" s="393"/>
      <c r="H335" s="393"/>
      <c r="I335" s="394"/>
      <c r="J335" s="388"/>
      <c r="K335" s="392"/>
      <c r="L335" s="392"/>
      <c r="M335" s="392"/>
      <c r="N335" s="392"/>
      <c r="O335" s="399">
        <f t="shared" si="11"/>
        <v>0</v>
      </c>
      <c r="P335" s="14">
        <f t="shared" si="12"/>
        <v>0</v>
      </c>
      <c r="Q335" s="14"/>
      <c r="R335" s="488"/>
    </row>
    <row r="336" spans="2:18" ht="30" customHeight="1" x14ac:dyDescent="0.2">
      <c r="B336" s="388"/>
      <c r="C336" s="388"/>
      <c r="D336" s="389"/>
      <c r="E336" s="389"/>
      <c r="F336" s="389"/>
      <c r="G336" s="393"/>
      <c r="H336" s="393"/>
      <c r="I336" s="394"/>
      <c r="J336" s="388"/>
      <c r="K336" s="392"/>
      <c r="L336" s="392"/>
      <c r="M336" s="392"/>
      <c r="N336" s="392"/>
      <c r="O336" s="399">
        <f t="shared" si="11"/>
        <v>0</v>
      </c>
      <c r="P336" s="14">
        <f t="shared" si="12"/>
        <v>0</v>
      </c>
      <c r="Q336" s="14"/>
      <c r="R336" s="488"/>
    </row>
    <row r="337" spans="2:18" ht="30" customHeight="1" x14ac:dyDescent="0.2">
      <c r="B337" s="388"/>
      <c r="C337" s="388"/>
      <c r="D337" s="389"/>
      <c r="E337" s="389"/>
      <c r="F337" s="389"/>
      <c r="G337" s="393"/>
      <c r="H337" s="393"/>
      <c r="I337" s="394"/>
      <c r="J337" s="388"/>
      <c r="K337" s="392"/>
      <c r="L337" s="392"/>
      <c r="M337" s="392"/>
      <c r="N337" s="392"/>
      <c r="O337" s="399">
        <f t="shared" si="11"/>
        <v>0</v>
      </c>
      <c r="P337" s="14">
        <f t="shared" si="12"/>
        <v>0</v>
      </c>
      <c r="Q337" s="14"/>
      <c r="R337" s="488"/>
    </row>
    <row r="338" spans="2:18" ht="30" customHeight="1" x14ac:dyDescent="0.2">
      <c r="B338" s="388"/>
      <c r="C338" s="388"/>
      <c r="D338" s="389"/>
      <c r="E338" s="389"/>
      <c r="F338" s="389"/>
      <c r="G338" s="393"/>
      <c r="H338" s="393"/>
      <c r="I338" s="394"/>
      <c r="J338" s="388"/>
      <c r="K338" s="392"/>
      <c r="L338" s="392"/>
      <c r="M338" s="392"/>
      <c r="N338" s="392"/>
      <c r="O338" s="399">
        <f t="shared" si="11"/>
        <v>0</v>
      </c>
      <c r="P338" s="14">
        <f t="shared" si="12"/>
        <v>0</v>
      </c>
      <c r="Q338" s="14"/>
      <c r="R338" s="488"/>
    </row>
    <row r="339" spans="2:18" ht="30" customHeight="1" x14ac:dyDescent="0.2">
      <c r="B339" s="388"/>
      <c r="C339" s="388"/>
      <c r="D339" s="389"/>
      <c r="E339" s="389"/>
      <c r="F339" s="389"/>
      <c r="G339" s="393"/>
      <c r="H339" s="393"/>
      <c r="I339" s="394"/>
      <c r="J339" s="388"/>
      <c r="K339" s="392"/>
      <c r="L339" s="392"/>
      <c r="M339" s="392"/>
      <c r="N339" s="392"/>
      <c r="O339" s="399">
        <f t="shared" si="11"/>
        <v>0</v>
      </c>
      <c r="P339" s="14">
        <f t="shared" si="12"/>
        <v>0</v>
      </c>
      <c r="Q339" s="14"/>
      <c r="R339" s="488"/>
    </row>
    <row r="340" spans="2:18" ht="30" customHeight="1" x14ac:dyDescent="0.2">
      <c r="B340" s="388"/>
      <c r="C340" s="388"/>
      <c r="D340" s="389"/>
      <c r="E340" s="389"/>
      <c r="F340" s="389"/>
      <c r="G340" s="393"/>
      <c r="H340" s="393"/>
      <c r="I340" s="394"/>
      <c r="J340" s="388"/>
      <c r="K340" s="392"/>
      <c r="L340" s="392"/>
      <c r="M340" s="392"/>
      <c r="N340" s="392"/>
      <c r="O340" s="399">
        <f t="shared" si="11"/>
        <v>0</v>
      </c>
      <c r="P340" s="14">
        <f t="shared" si="12"/>
        <v>0</v>
      </c>
      <c r="Q340" s="14"/>
      <c r="R340" s="488"/>
    </row>
    <row r="341" spans="2:18" ht="30" customHeight="1" x14ac:dyDescent="0.2">
      <c r="B341" s="388"/>
      <c r="C341" s="388"/>
      <c r="D341" s="389"/>
      <c r="E341" s="389"/>
      <c r="F341" s="389"/>
      <c r="G341" s="393"/>
      <c r="H341" s="393"/>
      <c r="I341" s="394"/>
      <c r="J341" s="388"/>
      <c r="K341" s="392"/>
      <c r="L341" s="392"/>
      <c r="M341" s="392"/>
      <c r="N341" s="392"/>
      <c r="O341" s="399">
        <f t="shared" si="11"/>
        <v>0</v>
      </c>
      <c r="P341" s="14">
        <f t="shared" si="12"/>
        <v>0</v>
      </c>
      <c r="Q341" s="14"/>
      <c r="R341" s="488"/>
    </row>
    <row r="342" spans="2:18" ht="30" customHeight="1" x14ac:dyDescent="0.2">
      <c r="B342" s="388"/>
      <c r="C342" s="388"/>
      <c r="D342" s="389"/>
      <c r="E342" s="389"/>
      <c r="F342" s="389"/>
      <c r="G342" s="393"/>
      <c r="H342" s="393"/>
      <c r="I342" s="394"/>
      <c r="J342" s="388"/>
      <c r="K342" s="392"/>
      <c r="L342" s="392"/>
      <c r="M342" s="392"/>
      <c r="N342" s="392"/>
      <c r="O342" s="399">
        <f t="shared" si="11"/>
        <v>0</v>
      </c>
      <c r="P342" s="14">
        <f t="shared" si="12"/>
        <v>0</v>
      </c>
      <c r="Q342" s="14"/>
      <c r="R342" s="488"/>
    </row>
    <row r="343" spans="2:18" ht="30" customHeight="1" x14ac:dyDescent="0.2">
      <c r="B343" s="388"/>
      <c r="C343" s="388"/>
      <c r="D343" s="389"/>
      <c r="E343" s="389"/>
      <c r="F343" s="389"/>
      <c r="G343" s="393"/>
      <c r="H343" s="393"/>
      <c r="I343" s="394"/>
      <c r="J343" s="388"/>
      <c r="K343" s="392"/>
      <c r="L343" s="392"/>
      <c r="M343" s="392"/>
      <c r="N343" s="392"/>
      <c r="O343" s="399">
        <f t="shared" si="11"/>
        <v>0</v>
      </c>
      <c r="P343" s="14">
        <f t="shared" si="12"/>
        <v>0</v>
      </c>
      <c r="Q343" s="14"/>
      <c r="R343" s="488"/>
    </row>
    <row r="344" spans="2:18" ht="30" customHeight="1" x14ac:dyDescent="0.2">
      <c r="B344" s="388"/>
      <c r="C344" s="388"/>
      <c r="D344" s="389"/>
      <c r="E344" s="389"/>
      <c r="F344" s="389"/>
      <c r="G344" s="393"/>
      <c r="H344" s="393"/>
      <c r="I344" s="394"/>
      <c r="J344" s="388"/>
      <c r="K344" s="392"/>
      <c r="L344" s="392"/>
      <c r="M344" s="392"/>
      <c r="N344" s="392"/>
      <c r="O344" s="399">
        <f t="shared" si="11"/>
        <v>0</v>
      </c>
      <c r="P344" s="14">
        <f t="shared" si="12"/>
        <v>0</v>
      </c>
      <c r="Q344" s="14"/>
      <c r="R344" s="488"/>
    </row>
    <row r="345" spans="2:18" ht="30" customHeight="1" x14ac:dyDescent="0.2">
      <c r="B345" s="388"/>
      <c r="C345" s="388"/>
      <c r="D345" s="389"/>
      <c r="E345" s="389"/>
      <c r="F345" s="389"/>
      <c r="G345" s="393"/>
      <c r="H345" s="393"/>
      <c r="I345" s="394"/>
      <c r="J345" s="388"/>
      <c r="K345" s="392"/>
      <c r="L345" s="392"/>
      <c r="M345" s="392"/>
      <c r="N345" s="392"/>
      <c r="O345" s="399">
        <f t="shared" si="11"/>
        <v>0</v>
      </c>
      <c r="P345" s="14">
        <f t="shared" si="12"/>
        <v>0</v>
      </c>
      <c r="Q345" s="14"/>
      <c r="R345" s="488"/>
    </row>
    <row r="346" spans="2:18" ht="30" customHeight="1" x14ac:dyDescent="0.2">
      <c r="B346" s="388"/>
      <c r="C346" s="388"/>
      <c r="D346" s="389"/>
      <c r="E346" s="389"/>
      <c r="F346" s="389"/>
      <c r="G346" s="393"/>
      <c r="H346" s="393"/>
      <c r="I346" s="394"/>
      <c r="J346" s="388"/>
      <c r="K346" s="392"/>
      <c r="L346" s="392"/>
      <c r="M346" s="392"/>
      <c r="N346" s="392"/>
      <c r="O346" s="399">
        <f t="shared" si="11"/>
        <v>0</v>
      </c>
      <c r="P346" s="14">
        <f t="shared" si="12"/>
        <v>0</v>
      </c>
      <c r="Q346" s="14"/>
      <c r="R346" s="488"/>
    </row>
    <row r="347" spans="2:18" ht="30" customHeight="1" x14ac:dyDescent="0.2">
      <c r="B347" s="388"/>
      <c r="C347" s="388"/>
      <c r="D347" s="389"/>
      <c r="E347" s="389"/>
      <c r="F347" s="389"/>
      <c r="G347" s="393"/>
      <c r="H347" s="393"/>
      <c r="I347" s="394"/>
      <c r="J347" s="388"/>
      <c r="K347" s="392"/>
      <c r="L347" s="392"/>
      <c r="M347" s="392"/>
      <c r="N347" s="392"/>
      <c r="O347" s="399">
        <f t="shared" si="11"/>
        <v>0</v>
      </c>
      <c r="P347" s="14">
        <f t="shared" si="12"/>
        <v>0</v>
      </c>
      <c r="Q347" s="14"/>
      <c r="R347" s="488"/>
    </row>
    <row r="348" spans="2:18" ht="30" customHeight="1" x14ac:dyDescent="0.2">
      <c r="B348" s="388"/>
      <c r="C348" s="388"/>
      <c r="D348" s="389"/>
      <c r="E348" s="389"/>
      <c r="F348" s="389"/>
      <c r="G348" s="393"/>
      <c r="H348" s="393"/>
      <c r="I348" s="394"/>
      <c r="J348" s="388"/>
      <c r="K348" s="392"/>
      <c r="L348" s="392"/>
      <c r="M348" s="392"/>
      <c r="N348" s="392"/>
      <c r="O348" s="399">
        <f t="shared" si="11"/>
        <v>0</v>
      </c>
      <c r="P348" s="14">
        <f t="shared" si="12"/>
        <v>0</v>
      </c>
      <c r="Q348" s="14"/>
      <c r="R348" s="488"/>
    </row>
    <row r="349" spans="2:18" ht="30" customHeight="1" x14ac:dyDescent="0.2">
      <c r="B349" s="388"/>
      <c r="C349" s="388"/>
      <c r="D349" s="389"/>
      <c r="E349" s="389"/>
      <c r="F349" s="389"/>
      <c r="G349" s="393"/>
      <c r="H349" s="393"/>
      <c r="I349" s="394"/>
      <c r="J349" s="388"/>
      <c r="K349" s="392"/>
      <c r="L349" s="392"/>
      <c r="M349" s="392"/>
      <c r="N349" s="392"/>
      <c r="O349" s="399">
        <f t="shared" si="11"/>
        <v>0</v>
      </c>
      <c r="P349" s="14">
        <f t="shared" si="12"/>
        <v>0</v>
      </c>
      <c r="Q349" s="14"/>
      <c r="R349" s="488"/>
    </row>
    <row r="350" spans="2:18" ht="30" customHeight="1" x14ac:dyDescent="0.2">
      <c r="B350" s="388"/>
      <c r="C350" s="388"/>
      <c r="D350" s="389"/>
      <c r="E350" s="389"/>
      <c r="F350" s="389"/>
      <c r="G350" s="393"/>
      <c r="H350" s="393"/>
      <c r="I350" s="394"/>
      <c r="J350" s="388"/>
      <c r="K350" s="392"/>
      <c r="L350" s="392"/>
      <c r="M350" s="392"/>
      <c r="N350" s="392"/>
      <c r="O350" s="399">
        <f t="shared" si="11"/>
        <v>0</v>
      </c>
      <c r="P350" s="14">
        <f t="shared" si="12"/>
        <v>0</v>
      </c>
      <c r="Q350" s="14"/>
      <c r="R350" s="488"/>
    </row>
    <row r="351" spans="2:18" ht="30" customHeight="1" x14ac:dyDescent="0.2">
      <c r="B351" s="388"/>
      <c r="C351" s="388"/>
      <c r="D351" s="389"/>
      <c r="E351" s="389"/>
      <c r="F351" s="389"/>
      <c r="G351" s="393"/>
      <c r="H351" s="393"/>
      <c r="I351" s="394"/>
      <c r="J351" s="388"/>
      <c r="K351" s="392"/>
      <c r="L351" s="392"/>
      <c r="M351" s="392"/>
      <c r="N351" s="392"/>
      <c r="O351" s="399">
        <f t="shared" si="11"/>
        <v>0</v>
      </c>
      <c r="P351" s="14">
        <f t="shared" si="12"/>
        <v>0</v>
      </c>
      <c r="Q351" s="14"/>
      <c r="R351" s="488"/>
    </row>
    <row r="352" spans="2:18" ht="30" customHeight="1" x14ac:dyDescent="0.2">
      <c r="B352" s="388"/>
      <c r="C352" s="388"/>
      <c r="D352" s="389"/>
      <c r="E352" s="389"/>
      <c r="F352" s="389"/>
      <c r="G352" s="393"/>
      <c r="H352" s="393"/>
      <c r="I352" s="394"/>
      <c r="J352" s="388"/>
      <c r="K352" s="392"/>
      <c r="L352" s="392"/>
      <c r="M352" s="392"/>
      <c r="N352" s="392"/>
      <c r="O352" s="399">
        <f t="shared" si="11"/>
        <v>0</v>
      </c>
      <c r="P352" s="14">
        <f t="shared" si="12"/>
        <v>0</v>
      </c>
      <c r="Q352" s="14"/>
      <c r="R352" s="488"/>
    </row>
    <row r="353" spans="2:18" ht="30" customHeight="1" x14ac:dyDescent="0.2">
      <c r="B353" s="388"/>
      <c r="C353" s="388"/>
      <c r="D353" s="389"/>
      <c r="E353" s="389"/>
      <c r="F353" s="389"/>
      <c r="G353" s="393"/>
      <c r="H353" s="393"/>
      <c r="I353" s="394"/>
      <c r="J353" s="388"/>
      <c r="K353" s="392"/>
      <c r="L353" s="392"/>
      <c r="M353" s="392"/>
      <c r="N353" s="392"/>
      <c r="O353" s="399">
        <f t="shared" si="11"/>
        <v>0</v>
      </c>
      <c r="P353" s="14">
        <f t="shared" si="12"/>
        <v>0</v>
      </c>
      <c r="Q353" s="14"/>
      <c r="R353" s="488"/>
    </row>
    <row r="354" spans="2:18" ht="30" customHeight="1" x14ac:dyDescent="0.2">
      <c r="B354" s="388"/>
      <c r="C354" s="388"/>
      <c r="D354" s="389"/>
      <c r="E354" s="389"/>
      <c r="F354" s="389"/>
      <c r="G354" s="393"/>
      <c r="H354" s="393"/>
      <c r="I354" s="394"/>
      <c r="J354" s="388"/>
      <c r="K354" s="392"/>
      <c r="L354" s="392"/>
      <c r="M354" s="392"/>
      <c r="N354" s="392"/>
      <c r="O354" s="399">
        <f t="shared" si="11"/>
        <v>0</v>
      </c>
      <c r="P354" s="14">
        <f t="shared" si="12"/>
        <v>0</v>
      </c>
      <c r="Q354" s="14"/>
      <c r="R354" s="488"/>
    </row>
    <row r="355" spans="2:18" ht="30" customHeight="1" x14ac:dyDescent="0.2">
      <c r="B355" s="388"/>
      <c r="C355" s="388"/>
      <c r="D355" s="389"/>
      <c r="E355" s="389"/>
      <c r="F355" s="389"/>
      <c r="G355" s="393"/>
      <c r="H355" s="393"/>
      <c r="I355" s="394"/>
      <c r="J355" s="388"/>
      <c r="K355" s="392"/>
      <c r="L355" s="392"/>
      <c r="M355" s="392"/>
      <c r="N355" s="392"/>
      <c r="O355" s="399">
        <f t="shared" si="11"/>
        <v>0</v>
      </c>
      <c r="P355" s="14">
        <f t="shared" si="12"/>
        <v>0</v>
      </c>
      <c r="Q355" s="14"/>
      <c r="R355" s="488"/>
    </row>
    <row r="356" spans="2:18" ht="30" customHeight="1" x14ac:dyDescent="0.2">
      <c r="B356" s="388"/>
      <c r="C356" s="388"/>
      <c r="D356" s="389"/>
      <c r="E356" s="389"/>
      <c r="F356" s="389"/>
      <c r="G356" s="393"/>
      <c r="H356" s="393"/>
      <c r="I356" s="394"/>
      <c r="J356" s="388"/>
      <c r="K356" s="392"/>
      <c r="L356" s="392"/>
      <c r="M356" s="392"/>
      <c r="N356" s="392"/>
      <c r="O356" s="399">
        <f t="shared" si="11"/>
        <v>0</v>
      </c>
      <c r="P356" s="14">
        <f t="shared" si="12"/>
        <v>0</v>
      </c>
      <c r="Q356" s="14"/>
      <c r="R356" s="488"/>
    </row>
    <row r="357" spans="2:18" ht="30" customHeight="1" x14ac:dyDescent="0.2">
      <c r="B357" s="388"/>
      <c r="C357" s="388"/>
      <c r="D357" s="389"/>
      <c r="E357" s="389"/>
      <c r="F357" s="389"/>
      <c r="G357" s="393"/>
      <c r="H357" s="393"/>
      <c r="I357" s="394"/>
      <c r="J357" s="388"/>
      <c r="K357" s="392"/>
      <c r="L357" s="392"/>
      <c r="M357" s="392"/>
      <c r="N357" s="392"/>
      <c r="O357" s="399">
        <f t="shared" si="11"/>
        <v>0</v>
      </c>
      <c r="P357" s="14">
        <f t="shared" si="12"/>
        <v>0</v>
      </c>
      <c r="Q357" s="14"/>
      <c r="R357" s="488"/>
    </row>
    <row r="358" spans="2:18" ht="30" customHeight="1" x14ac:dyDescent="0.2">
      <c r="B358" s="388"/>
      <c r="C358" s="388"/>
      <c r="D358" s="389"/>
      <c r="E358" s="389"/>
      <c r="F358" s="389"/>
      <c r="G358" s="393"/>
      <c r="H358" s="393"/>
      <c r="I358" s="394"/>
      <c r="J358" s="388"/>
      <c r="K358" s="392"/>
      <c r="L358" s="392"/>
      <c r="M358" s="392"/>
      <c r="N358" s="392"/>
      <c r="O358" s="399">
        <f t="shared" si="11"/>
        <v>0</v>
      </c>
      <c r="P358" s="14">
        <f t="shared" si="12"/>
        <v>0</v>
      </c>
      <c r="Q358" s="14"/>
      <c r="R358" s="488"/>
    </row>
    <row r="359" spans="2:18" ht="30" customHeight="1" x14ac:dyDescent="0.2">
      <c r="B359" s="388"/>
      <c r="C359" s="388"/>
      <c r="D359" s="389"/>
      <c r="E359" s="389"/>
      <c r="F359" s="389"/>
      <c r="G359" s="393"/>
      <c r="H359" s="393"/>
      <c r="I359" s="394"/>
      <c r="J359" s="388"/>
      <c r="K359" s="392"/>
      <c r="L359" s="392"/>
      <c r="M359" s="392"/>
      <c r="N359" s="392"/>
      <c r="O359" s="399">
        <f t="shared" si="11"/>
        <v>0</v>
      </c>
      <c r="P359" s="14">
        <f t="shared" si="12"/>
        <v>0</v>
      </c>
      <c r="Q359" s="14"/>
      <c r="R359" s="488"/>
    </row>
    <row r="360" spans="2:18" ht="30" customHeight="1" x14ac:dyDescent="0.2">
      <c r="B360" s="388"/>
      <c r="C360" s="388"/>
      <c r="D360" s="389"/>
      <c r="E360" s="389"/>
      <c r="F360" s="389"/>
      <c r="G360" s="393"/>
      <c r="H360" s="393"/>
      <c r="I360" s="394"/>
      <c r="J360" s="388"/>
      <c r="K360" s="392"/>
      <c r="L360" s="392"/>
      <c r="M360" s="392"/>
      <c r="N360" s="392"/>
      <c r="O360" s="399">
        <f t="shared" si="11"/>
        <v>0</v>
      </c>
      <c r="P360" s="14">
        <f t="shared" si="12"/>
        <v>0</v>
      </c>
      <c r="Q360" s="14"/>
      <c r="R360" s="488"/>
    </row>
    <row r="361" spans="2:18" ht="30" customHeight="1" x14ac:dyDescent="0.2">
      <c r="B361" s="388"/>
      <c r="C361" s="388"/>
      <c r="D361" s="389"/>
      <c r="E361" s="389"/>
      <c r="F361" s="389"/>
      <c r="G361" s="393"/>
      <c r="H361" s="393"/>
      <c r="I361" s="394"/>
      <c r="J361" s="388"/>
      <c r="K361" s="392"/>
      <c r="L361" s="392"/>
      <c r="M361" s="392"/>
      <c r="N361" s="392"/>
      <c r="O361" s="399">
        <f t="shared" si="11"/>
        <v>0</v>
      </c>
      <c r="P361" s="14">
        <f t="shared" si="12"/>
        <v>0</v>
      </c>
      <c r="Q361" s="14"/>
      <c r="R361" s="488"/>
    </row>
    <row r="362" spans="2:18" ht="30" customHeight="1" x14ac:dyDescent="0.2">
      <c r="B362" s="388"/>
      <c r="C362" s="388"/>
      <c r="D362" s="389"/>
      <c r="E362" s="389"/>
      <c r="F362" s="389"/>
      <c r="G362" s="393"/>
      <c r="H362" s="393"/>
      <c r="I362" s="394"/>
      <c r="J362" s="388"/>
      <c r="K362" s="392"/>
      <c r="L362" s="392"/>
      <c r="M362" s="392"/>
      <c r="N362" s="392"/>
      <c r="O362" s="399">
        <f t="shared" si="11"/>
        <v>0</v>
      </c>
      <c r="P362" s="14">
        <f t="shared" si="12"/>
        <v>0</v>
      </c>
      <c r="Q362" s="14"/>
      <c r="R362" s="488"/>
    </row>
    <row r="363" spans="2:18" ht="30" customHeight="1" x14ac:dyDescent="0.2">
      <c r="B363" s="388"/>
      <c r="C363" s="388"/>
      <c r="D363" s="389"/>
      <c r="E363" s="389"/>
      <c r="F363" s="389"/>
      <c r="G363" s="393"/>
      <c r="H363" s="393"/>
      <c r="I363" s="394"/>
      <c r="J363" s="388"/>
      <c r="K363" s="392"/>
      <c r="L363" s="392"/>
      <c r="M363" s="392"/>
      <c r="N363" s="392"/>
      <c r="O363" s="399">
        <f t="shared" si="11"/>
        <v>0</v>
      </c>
      <c r="P363" s="14">
        <f t="shared" si="12"/>
        <v>0</v>
      </c>
      <c r="Q363" s="14"/>
      <c r="R363" s="488"/>
    </row>
    <row r="364" spans="2:18" ht="30" customHeight="1" x14ac:dyDescent="0.2">
      <c r="B364" s="388"/>
      <c r="C364" s="388"/>
      <c r="D364" s="389"/>
      <c r="E364" s="389"/>
      <c r="F364" s="389"/>
      <c r="G364" s="393"/>
      <c r="H364" s="393"/>
      <c r="I364" s="394"/>
      <c r="J364" s="388"/>
      <c r="K364" s="392"/>
      <c r="L364" s="392"/>
      <c r="M364" s="392"/>
      <c r="N364" s="392"/>
      <c r="O364" s="399">
        <f t="shared" si="11"/>
        <v>0</v>
      </c>
      <c r="P364" s="14">
        <f t="shared" si="12"/>
        <v>0</v>
      </c>
      <c r="Q364" s="14"/>
      <c r="R364" s="488"/>
    </row>
    <row r="365" spans="2:18" ht="30" customHeight="1" x14ac:dyDescent="0.2">
      <c r="B365" s="388"/>
      <c r="C365" s="388"/>
      <c r="D365" s="389"/>
      <c r="E365" s="389"/>
      <c r="F365" s="389"/>
      <c r="G365" s="393"/>
      <c r="H365" s="393"/>
      <c r="I365" s="394"/>
      <c r="J365" s="388"/>
      <c r="K365" s="392"/>
      <c r="L365" s="392"/>
      <c r="M365" s="392"/>
      <c r="N365" s="392"/>
      <c r="O365" s="399">
        <f t="shared" si="11"/>
        <v>0</v>
      </c>
      <c r="P365" s="14">
        <f t="shared" si="12"/>
        <v>0</v>
      </c>
      <c r="Q365" s="14"/>
      <c r="R365" s="488"/>
    </row>
    <row r="366" spans="2:18" ht="30" customHeight="1" x14ac:dyDescent="0.2">
      <c r="B366" s="388"/>
      <c r="C366" s="388"/>
      <c r="D366" s="389"/>
      <c r="E366" s="389"/>
      <c r="F366" s="389"/>
      <c r="G366" s="393"/>
      <c r="H366" s="393"/>
      <c r="I366" s="394"/>
      <c r="J366" s="388"/>
      <c r="K366" s="392"/>
      <c r="L366" s="392"/>
      <c r="M366" s="392"/>
      <c r="N366" s="392"/>
      <c r="O366" s="399">
        <f t="shared" si="11"/>
        <v>0</v>
      </c>
      <c r="P366" s="14">
        <f t="shared" si="12"/>
        <v>0</v>
      </c>
      <c r="Q366" s="14"/>
      <c r="R366" s="488"/>
    </row>
    <row r="367" spans="2:18" ht="30" customHeight="1" x14ac:dyDescent="0.2">
      <c r="B367" s="388"/>
      <c r="C367" s="388"/>
      <c r="D367" s="389"/>
      <c r="E367" s="389"/>
      <c r="F367" s="389"/>
      <c r="G367" s="393"/>
      <c r="H367" s="393"/>
      <c r="I367" s="394"/>
      <c r="J367" s="388"/>
      <c r="K367" s="392"/>
      <c r="L367" s="392"/>
      <c r="M367" s="392"/>
      <c r="N367" s="392"/>
      <c r="O367" s="399">
        <f t="shared" si="11"/>
        <v>0</v>
      </c>
      <c r="P367" s="14">
        <f t="shared" si="12"/>
        <v>0</v>
      </c>
      <c r="Q367" s="14"/>
      <c r="R367" s="488"/>
    </row>
    <row r="368" spans="2:18" ht="30" customHeight="1" x14ac:dyDescent="0.2">
      <c r="B368" s="388"/>
      <c r="C368" s="388"/>
      <c r="D368" s="389"/>
      <c r="E368" s="389"/>
      <c r="F368" s="389"/>
      <c r="G368" s="393"/>
      <c r="H368" s="393"/>
      <c r="I368" s="394"/>
      <c r="J368" s="388"/>
      <c r="K368" s="392"/>
      <c r="L368" s="392"/>
      <c r="M368" s="392"/>
      <c r="N368" s="392"/>
      <c r="O368" s="399">
        <f t="shared" si="11"/>
        <v>0</v>
      </c>
      <c r="P368" s="14">
        <f t="shared" si="12"/>
        <v>0</v>
      </c>
      <c r="Q368" s="14"/>
      <c r="R368" s="488"/>
    </row>
    <row r="369" spans="2:18" ht="30" customHeight="1" x14ac:dyDescent="0.2">
      <c r="B369" s="388"/>
      <c r="C369" s="388"/>
      <c r="D369" s="389"/>
      <c r="E369" s="389"/>
      <c r="F369" s="389"/>
      <c r="G369" s="393"/>
      <c r="H369" s="393"/>
      <c r="I369" s="394"/>
      <c r="J369" s="388"/>
      <c r="K369" s="392"/>
      <c r="L369" s="392"/>
      <c r="M369" s="392"/>
      <c r="N369" s="392"/>
      <c r="O369" s="399">
        <f t="shared" si="11"/>
        <v>0</v>
      </c>
      <c r="P369" s="14">
        <f t="shared" si="12"/>
        <v>0</v>
      </c>
      <c r="Q369" s="14"/>
      <c r="R369" s="488"/>
    </row>
    <row r="370" spans="2:18" ht="30" customHeight="1" x14ac:dyDescent="0.2">
      <c r="B370" s="388"/>
      <c r="C370" s="388"/>
      <c r="D370" s="389"/>
      <c r="E370" s="389"/>
      <c r="F370" s="389"/>
      <c r="G370" s="393"/>
      <c r="H370" s="393"/>
      <c r="I370" s="394"/>
      <c r="J370" s="388"/>
      <c r="K370" s="392"/>
      <c r="L370" s="392"/>
      <c r="M370" s="392"/>
      <c r="N370" s="392"/>
      <c r="O370" s="399">
        <f t="shared" si="11"/>
        <v>0</v>
      </c>
      <c r="P370" s="14">
        <f t="shared" si="12"/>
        <v>0</v>
      </c>
      <c r="Q370" s="14"/>
      <c r="R370" s="488"/>
    </row>
    <row r="371" spans="2:18" ht="30" customHeight="1" x14ac:dyDescent="0.2">
      <c r="B371" s="388"/>
      <c r="C371" s="388"/>
      <c r="D371" s="389"/>
      <c r="E371" s="389"/>
      <c r="F371" s="389"/>
      <c r="G371" s="393"/>
      <c r="H371" s="393"/>
      <c r="I371" s="394"/>
      <c r="J371" s="388"/>
      <c r="K371" s="392"/>
      <c r="L371" s="392"/>
      <c r="M371" s="392"/>
      <c r="N371" s="392"/>
      <c r="O371" s="399">
        <f t="shared" si="11"/>
        <v>0</v>
      </c>
      <c r="P371" s="14">
        <f t="shared" si="12"/>
        <v>0</v>
      </c>
      <c r="Q371" s="14"/>
      <c r="R371" s="488"/>
    </row>
    <row r="372" spans="2:18" ht="30" customHeight="1" x14ac:dyDescent="0.2">
      <c r="B372" s="388"/>
      <c r="C372" s="388"/>
      <c r="D372" s="389"/>
      <c r="E372" s="389"/>
      <c r="F372" s="389"/>
      <c r="G372" s="393"/>
      <c r="H372" s="393"/>
      <c r="I372" s="394"/>
      <c r="J372" s="388"/>
      <c r="K372" s="392"/>
      <c r="L372" s="392"/>
      <c r="M372" s="392"/>
      <c r="N372" s="392"/>
      <c r="O372" s="399">
        <f t="shared" si="11"/>
        <v>0</v>
      </c>
      <c r="P372" s="14">
        <f t="shared" si="12"/>
        <v>0</v>
      </c>
      <c r="Q372" s="14"/>
      <c r="R372" s="488"/>
    </row>
    <row r="373" spans="2:18" ht="30" customHeight="1" x14ac:dyDescent="0.2">
      <c r="B373" s="388"/>
      <c r="C373" s="388"/>
      <c r="D373" s="389"/>
      <c r="E373" s="389"/>
      <c r="F373" s="389"/>
      <c r="G373" s="393"/>
      <c r="H373" s="393"/>
      <c r="I373" s="394"/>
      <c r="J373" s="388"/>
      <c r="K373" s="392"/>
      <c r="L373" s="392"/>
      <c r="M373" s="392"/>
      <c r="N373" s="392"/>
      <c r="O373" s="399">
        <f t="shared" si="11"/>
        <v>0</v>
      </c>
      <c r="P373" s="14">
        <f t="shared" si="12"/>
        <v>0</v>
      </c>
      <c r="Q373" s="14"/>
      <c r="R373" s="488"/>
    </row>
    <row r="374" spans="2:18" ht="30" customHeight="1" x14ac:dyDescent="0.2">
      <c r="B374" s="388"/>
      <c r="C374" s="388"/>
      <c r="D374" s="389"/>
      <c r="E374" s="389"/>
      <c r="F374" s="389"/>
      <c r="G374" s="393"/>
      <c r="H374" s="393"/>
      <c r="I374" s="394"/>
      <c r="J374" s="388"/>
      <c r="K374" s="392"/>
      <c r="L374" s="392"/>
      <c r="M374" s="392"/>
      <c r="N374" s="392"/>
      <c r="O374" s="399">
        <f t="shared" si="11"/>
        <v>0</v>
      </c>
      <c r="P374" s="14">
        <f t="shared" si="12"/>
        <v>0</v>
      </c>
      <c r="Q374" s="14"/>
      <c r="R374" s="488"/>
    </row>
    <row r="375" spans="2:18" ht="30" customHeight="1" x14ac:dyDescent="0.2">
      <c r="B375" s="388"/>
      <c r="C375" s="388"/>
      <c r="D375" s="389"/>
      <c r="E375" s="389"/>
      <c r="F375" s="389"/>
      <c r="G375" s="393"/>
      <c r="H375" s="393"/>
      <c r="I375" s="394"/>
      <c r="J375" s="388"/>
      <c r="K375" s="392"/>
      <c r="L375" s="392"/>
      <c r="M375" s="392"/>
      <c r="N375" s="392"/>
      <c r="O375" s="399">
        <f t="shared" si="11"/>
        <v>0</v>
      </c>
      <c r="P375" s="14">
        <f t="shared" si="12"/>
        <v>0</v>
      </c>
      <c r="Q375" s="14"/>
      <c r="R375" s="488"/>
    </row>
    <row r="376" spans="2:18" ht="30" customHeight="1" x14ac:dyDescent="0.2">
      <c r="B376" s="388"/>
      <c r="C376" s="388"/>
      <c r="D376" s="389"/>
      <c r="E376" s="389"/>
      <c r="F376" s="389"/>
      <c r="G376" s="393"/>
      <c r="H376" s="393"/>
      <c r="I376" s="394"/>
      <c r="J376" s="388"/>
      <c r="K376" s="392"/>
      <c r="L376" s="392"/>
      <c r="M376" s="392"/>
      <c r="N376" s="392"/>
      <c r="O376" s="399">
        <f t="shared" si="11"/>
        <v>0</v>
      </c>
      <c r="P376" s="14">
        <f t="shared" si="12"/>
        <v>0</v>
      </c>
      <c r="Q376" s="14"/>
      <c r="R376" s="488"/>
    </row>
    <row r="377" spans="2:18" ht="30" customHeight="1" x14ac:dyDescent="0.2">
      <c r="B377" s="388"/>
      <c r="C377" s="388"/>
      <c r="D377" s="389"/>
      <c r="E377" s="389"/>
      <c r="F377" s="389"/>
      <c r="G377" s="393"/>
      <c r="H377" s="393"/>
      <c r="I377" s="394"/>
      <c r="J377" s="388"/>
      <c r="K377" s="392"/>
      <c r="L377" s="392"/>
      <c r="M377" s="392"/>
      <c r="N377" s="392"/>
      <c r="O377" s="399">
        <f t="shared" si="11"/>
        <v>0</v>
      </c>
      <c r="P377" s="14">
        <f t="shared" si="12"/>
        <v>0</v>
      </c>
      <c r="Q377" s="14"/>
      <c r="R377" s="488"/>
    </row>
    <row r="378" spans="2:18" ht="30" customHeight="1" x14ac:dyDescent="0.2">
      <c r="B378" s="388"/>
      <c r="C378" s="388"/>
      <c r="D378" s="389"/>
      <c r="E378" s="389"/>
      <c r="F378" s="389"/>
      <c r="G378" s="393"/>
      <c r="H378" s="393"/>
      <c r="I378" s="394"/>
      <c r="J378" s="388"/>
      <c r="K378" s="392"/>
      <c r="L378" s="392"/>
      <c r="M378" s="392"/>
      <c r="N378" s="392"/>
      <c r="O378" s="399">
        <f t="shared" si="11"/>
        <v>0</v>
      </c>
      <c r="P378" s="14">
        <f t="shared" si="12"/>
        <v>0</v>
      </c>
      <c r="Q378" s="14"/>
      <c r="R378" s="488"/>
    </row>
    <row r="379" spans="2:18" ht="30" customHeight="1" x14ac:dyDescent="0.2">
      <c r="B379" s="388"/>
      <c r="C379" s="388"/>
      <c r="D379" s="389"/>
      <c r="E379" s="389"/>
      <c r="F379" s="389"/>
      <c r="G379" s="393"/>
      <c r="H379" s="393"/>
      <c r="I379" s="394"/>
      <c r="J379" s="388"/>
      <c r="K379" s="392"/>
      <c r="L379" s="392"/>
      <c r="M379" s="392"/>
      <c r="N379" s="392"/>
      <c r="O379" s="399">
        <f t="shared" si="11"/>
        <v>0</v>
      </c>
      <c r="P379" s="14">
        <f t="shared" si="12"/>
        <v>0</v>
      </c>
      <c r="Q379" s="14"/>
      <c r="R379" s="488"/>
    </row>
    <row r="380" spans="2:18" ht="30" customHeight="1" x14ac:dyDescent="0.2">
      <c r="B380" s="388"/>
      <c r="C380" s="388"/>
      <c r="D380" s="389"/>
      <c r="E380" s="389"/>
      <c r="F380" s="389"/>
      <c r="G380" s="393"/>
      <c r="H380" s="393"/>
      <c r="I380" s="394"/>
      <c r="J380" s="388"/>
      <c r="K380" s="392"/>
      <c r="L380" s="392"/>
      <c r="M380" s="392"/>
      <c r="N380" s="392"/>
      <c r="O380" s="399">
        <f t="shared" si="11"/>
        <v>0</v>
      </c>
      <c r="P380" s="14">
        <f t="shared" si="12"/>
        <v>0</v>
      </c>
      <c r="Q380" s="14"/>
      <c r="R380" s="488"/>
    </row>
    <row r="381" spans="2:18" ht="30" customHeight="1" x14ac:dyDescent="0.2">
      <c r="B381" s="388"/>
      <c r="C381" s="388"/>
      <c r="D381" s="389"/>
      <c r="E381" s="389"/>
      <c r="F381" s="389"/>
      <c r="G381" s="393"/>
      <c r="H381" s="393"/>
      <c r="I381" s="394"/>
      <c r="J381" s="388"/>
      <c r="K381" s="392"/>
      <c r="L381" s="392"/>
      <c r="M381" s="392"/>
      <c r="N381" s="392"/>
      <c r="O381" s="399">
        <f t="shared" si="11"/>
        <v>0</v>
      </c>
      <c r="P381" s="14">
        <f t="shared" si="12"/>
        <v>0</v>
      </c>
      <c r="Q381" s="14"/>
      <c r="R381" s="488"/>
    </row>
    <row r="382" spans="2:18" ht="30" customHeight="1" x14ac:dyDescent="0.2">
      <c r="B382" s="388"/>
      <c r="C382" s="388"/>
      <c r="D382" s="389"/>
      <c r="E382" s="389"/>
      <c r="F382" s="389"/>
      <c r="G382" s="393"/>
      <c r="H382" s="393"/>
      <c r="I382" s="394"/>
      <c r="J382" s="388"/>
      <c r="K382" s="392"/>
      <c r="L382" s="392"/>
      <c r="M382" s="392"/>
      <c r="N382" s="392"/>
      <c r="O382" s="399">
        <f t="shared" si="11"/>
        <v>0</v>
      </c>
      <c r="P382" s="14">
        <f t="shared" si="12"/>
        <v>0</v>
      </c>
      <c r="Q382" s="14"/>
      <c r="R382" s="488"/>
    </row>
    <row r="383" spans="2:18" ht="30" customHeight="1" x14ac:dyDescent="0.2">
      <c r="B383" s="388"/>
      <c r="C383" s="388"/>
      <c r="D383" s="389"/>
      <c r="E383" s="389"/>
      <c r="F383" s="389"/>
      <c r="G383" s="393"/>
      <c r="H383" s="393"/>
      <c r="I383" s="394"/>
      <c r="J383" s="388"/>
      <c r="K383" s="392"/>
      <c r="L383" s="392"/>
      <c r="M383" s="392"/>
      <c r="N383" s="392"/>
      <c r="O383" s="399">
        <f t="shared" si="11"/>
        <v>0</v>
      </c>
      <c r="P383" s="14">
        <f t="shared" si="12"/>
        <v>0</v>
      </c>
      <c r="Q383" s="14"/>
      <c r="R383" s="488"/>
    </row>
    <row r="384" spans="2:18" ht="30" customHeight="1" x14ac:dyDescent="0.2">
      <c r="B384" s="388"/>
      <c r="C384" s="388"/>
      <c r="D384" s="389"/>
      <c r="E384" s="389"/>
      <c r="F384" s="389"/>
      <c r="G384" s="393"/>
      <c r="H384" s="393"/>
      <c r="I384" s="394"/>
      <c r="J384" s="388"/>
      <c r="K384" s="392"/>
      <c r="L384" s="392"/>
      <c r="M384" s="392"/>
      <c r="N384" s="392"/>
      <c r="O384" s="399">
        <f t="shared" si="11"/>
        <v>0</v>
      </c>
      <c r="P384" s="14">
        <f t="shared" si="12"/>
        <v>0</v>
      </c>
      <c r="Q384" s="14"/>
      <c r="R384" s="488"/>
    </row>
    <row r="385" spans="2:18" ht="30" customHeight="1" x14ac:dyDescent="0.2">
      <c r="B385" s="388"/>
      <c r="C385" s="388"/>
      <c r="D385" s="389"/>
      <c r="E385" s="389"/>
      <c r="F385" s="389"/>
      <c r="G385" s="393"/>
      <c r="H385" s="393"/>
      <c r="I385" s="394"/>
      <c r="J385" s="388"/>
      <c r="K385" s="392"/>
      <c r="L385" s="392"/>
      <c r="M385" s="392"/>
      <c r="N385" s="392"/>
      <c r="O385" s="399">
        <f t="shared" si="11"/>
        <v>0</v>
      </c>
      <c r="P385" s="14">
        <f t="shared" si="12"/>
        <v>0</v>
      </c>
      <c r="Q385" s="14"/>
      <c r="R385" s="488"/>
    </row>
    <row r="386" spans="2:18" ht="30" customHeight="1" x14ac:dyDescent="0.2">
      <c r="B386" s="388"/>
      <c r="C386" s="388"/>
      <c r="D386" s="389"/>
      <c r="E386" s="389"/>
      <c r="F386" s="389"/>
      <c r="G386" s="393"/>
      <c r="H386" s="393"/>
      <c r="I386" s="394"/>
      <c r="J386" s="388"/>
      <c r="K386" s="392"/>
      <c r="L386" s="392"/>
      <c r="M386" s="392"/>
      <c r="N386" s="392"/>
      <c r="O386" s="399">
        <f t="shared" si="11"/>
        <v>0</v>
      </c>
      <c r="P386" s="14">
        <f t="shared" si="12"/>
        <v>0</v>
      </c>
      <c r="Q386" s="14"/>
      <c r="R386" s="488"/>
    </row>
    <row r="387" spans="2:18" ht="30" customHeight="1" x14ac:dyDescent="0.2">
      <c r="B387" s="388"/>
      <c r="C387" s="388"/>
      <c r="D387" s="389"/>
      <c r="E387" s="389"/>
      <c r="F387" s="389"/>
      <c r="G387" s="393"/>
      <c r="H387" s="393"/>
      <c r="I387" s="394"/>
      <c r="J387" s="388"/>
      <c r="K387" s="392"/>
      <c r="L387" s="392"/>
      <c r="M387" s="392"/>
      <c r="N387" s="392"/>
      <c r="O387" s="399">
        <f t="shared" si="11"/>
        <v>0</v>
      </c>
      <c r="P387" s="14">
        <f t="shared" si="12"/>
        <v>0</v>
      </c>
      <c r="Q387" s="14"/>
      <c r="R387" s="488"/>
    </row>
    <row r="388" spans="2:18" ht="30" customHeight="1" x14ac:dyDescent="0.2">
      <c r="B388" s="388"/>
      <c r="C388" s="388"/>
      <c r="D388" s="389"/>
      <c r="E388" s="389"/>
      <c r="F388" s="389"/>
      <c r="G388" s="393"/>
      <c r="H388" s="393"/>
      <c r="I388" s="394"/>
      <c r="J388" s="388"/>
      <c r="K388" s="392"/>
      <c r="L388" s="392"/>
      <c r="M388" s="392"/>
      <c r="N388" s="392"/>
      <c r="O388" s="399">
        <f t="shared" si="11"/>
        <v>0</v>
      </c>
      <c r="P388" s="14">
        <f t="shared" si="12"/>
        <v>0</v>
      </c>
      <c r="Q388" s="14"/>
      <c r="R388" s="488"/>
    </row>
    <row r="389" spans="2:18" ht="30" customHeight="1" x14ac:dyDescent="0.2">
      <c r="B389" s="388"/>
      <c r="C389" s="388"/>
      <c r="D389" s="389"/>
      <c r="E389" s="389"/>
      <c r="F389" s="389"/>
      <c r="G389" s="393"/>
      <c r="H389" s="393"/>
      <c r="I389" s="394"/>
      <c r="J389" s="388"/>
      <c r="K389" s="392"/>
      <c r="L389" s="392"/>
      <c r="M389" s="392"/>
      <c r="N389" s="392"/>
      <c r="O389" s="399">
        <f t="shared" si="11"/>
        <v>0</v>
      </c>
      <c r="P389" s="14">
        <f t="shared" si="12"/>
        <v>0</v>
      </c>
      <c r="Q389" s="14"/>
      <c r="R389" s="488"/>
    </row>
    <row r="390" spans="2:18" ht="30" customHeight="1" x14ac:dyDescent="0.2">
      <c r="B390" s="388"/>
      <c r="C390" s="388"/>
      <c r="D390" s="389"/>
      <c r="E390" s="389"/>
      <c r="F390" s="389"/>
      <c r="G390" s="393"/>
      <c r="H390" s="393"/>
      <c r="I390" s="394"/>
      <c r="J390" s="388"/>
      <c r="K390" s="392"/>
      <c r="L390" s="392"/>
      <c r="M390" s="392"/>
      <c r="N390" s="392"/>
      <c r="O390" s="399">
        <f t="shared" ref="O390:O395" si="13">+N390+M390</f>
        <v>0</v>
      </c>
      <c r="P390" s="14">
        <f t="shared" ref="P390:P395" si="14">+O390-Q390</f>
        <v>0</v>
      </c>
      <c r="Q390" s="14"/>
      <c r="R390" s="488"/>
    </row>
    <row r="391" spans="2:18" ht="30" customHeight="1" x14ac:dyDescent="0.2">
      <c r="B391" s="388"/>
      <c r="C391" s="388"/>
      <c r="D391" s="389"/>
      <c r="E391" s="389"/>
      <c r="F391" s="389"/>
      <c r="G391" s="393"/>
      <c r="H391" s="393"/>
      <c r="I391" s="394"/>
      <c r="J391" s="388"/>
      <c r="K391" s="392"/>
      <c r="L391" s="392"/>
      <c r="M391" s="392"/>
      <c r="N391" s="392"/>
      <c r="O391" s="399">
        <f t="shared" si="13"/>
        <v>0</v>
      </c>
      <c r="P391" s="14">
        <f t="shared" si="14"/>
        <v>0</v>
      </c>
      <c r="Q391" s="14"/>
      <c r="R391" s="488"/>
    </row>
    <row r="392" spans="2:18" ht="30" customHeight="1" x14ac:dyDescent="0.2">
      <c r="B392" s="388"/>
      <c r="C392" s="388"/>
      <c r="D392" s="389"/>
      <c r="E392" s="389"/>
      <c r="F392" s="389"/>
      <c r="G392" s="393"/>
      <c r="H392" s="393"/>
      <c r="I392" s="394"/>
      <c r="J392" s="388"/>
      <c r="K392" s="392"/>
      <c r="L392" s="392"/>
      <c r="M392" s="392"/>
      <c r="N392" s="392"/>
      <c r="O392" s="399">
        <f t="shared" si="13"/>
        <v>0</v>
      </c>
      <c r="P392" s="14">
        <f t="shared" si="14"/>
        <v>0</v>
      </c>
      <c r="Q392" s="14"/>
      <c r="R392" s="488"/>
    </row>
    <row r="393" spans="2:18" ht="30" customHeight="1" x14ac:dyDescent="0.2">
      <c r="B393" s="388"/>
      <c r="C393" s="388"/>
      <c r="D393" s="389"/>
      <c r="E393" s="389"/>
      <c r="F393" s="389"/>
      <c r="G393" s="393"/>
      <c r="H393" s="393"/>
      <c r="I393" s="394"/>
      <c r="J393" s="388"/>
      <c r="K393" s="392"/>
      <c r="L393" s="392"/>
      <c r="M393" s="392"/>
      <c r="N393" s="392"/>
      <c r="O393" s="399">
        <f t="shared" si="13"/>
        <v>0</v>
      </c>
      <c r="P393" s="14">
        <f t="shared" si="14"/>
        <v>0</v>
      </c>
      <c r="Q393" s="14"/>
      <c r="R393" s="488"/>
    </row>
    <row r="394" spans="2:18" ht="30" customHeight="1" x14ac:dyDescent="0.2">
      <c r="B394" s="388"/>
      <c r="C394" s="388"/>
      <c r="D394" s="389"/>
      <c r="E394" s="389"/>
      <c r="F394" s="389"/>
      <c r="G394" s="393"/>
      <c r="H394" s="393"/>
      <c r="I394" s="394"/>
      <c r="J394" s="388"/>
      <c r="K394" s="392"/>
      <c r="L394" s="392"/>
      <c r="M394" s="392"/>
      <c r="N394" s="392"/>
      <c r="O394" s="399">
        <f t="shared" si="13"/>
        <v>0</v>
      </c>
      <c r="P394" s="14">
        <f t="shared" si="14"/>
        <v>0</v>
      </c>
      <c r="Q394" s="14"/>
      <c r="R394" s="488"/>
    </row>
    <row r="395" spans="2:18" ht="30" customHeight="1" x14ac:dyDescent="0.2">
      <c r="B395" s="388"/>
      <c r="C395" s="388"/>
      <c r="D395" s="389"/>
      <c r="E395" s="389"/>
      <c r="F395" s="389"/>
      <c r="G395" s="393"/>
      <c r="H395" s="393"/>
      <c r="I395" s="394"/>
      <c r="J395" s="388"/>
      <c r="K395" s="392"/>
      <c r="L395" s="392"/>
      <c r="M395" s="392"/>
      <c r="N395" s="392"/>
      <c r="O395" s="399">
        <f t="shared" si="13"/>
        <v>0</v>
      </c>
      <c r="P395" s="14">
        <f t="shared" si="14"/>
        <v>0</v>
      </c>
      <c r="Q395" s="14"/>
      <c r="R395" s="488"/>
    </row>
    <row r="396" spans="2:18" ht="30" customHeight="1" x14ac:dyDescent="0.2">
      <c r="B396" s="388"/>
      <c r="C396" s="388"/>
      <c r="D396" s="389"/>
      <c r="E396" s="389"/>
      <c r="F396" s="389"/>
      <c r="G396" s="393"/>
      <c r="H396" s="393"/>
      <c r="I396" s="394"/>
      <c r="J396" s="388"/>
      <c r="K396" s="392"/>
      <c r="L396" s="392"/>
      <c r="M396" s="392"/>
      <c r="N396" s="392"/>
      <c r="O396" s="399">
        <f t="shared" ref="O396:O453" si="15">+N396+M396</f>
        <v>0</v>
      </c>
      <c r="P396" s="14">
        <f t="shared" ref="P396:P453" si="16">+O396-Q396</f>
        <v>0</v>
      </c>
      <c r="Q396" s="14"/>
      <c r="R396" s="488"/>
    </row>
    <row r="397" spans="2:18" ht="30" customHeight="1" x14ac:dyDescent="0.2">
      <c r="B397" s="388"/>
      <c r="C397" s="388"/>
      <c r="D397" s="389"/>
      <c r="E397" s="389"/>
      <c r="F397" s="389"/>
      <c r="G397" s="393"/>
      <c r="H397" s="393"/>
      <c r="I397" s="394"/>
      <c r="J397" s="388"/>
      <c r="K397" s="392"/>
      <c r="L397" s="392"/>
      <c r="M397" s="392"/>
      <c r="N397" s="392"/>
      <c r="O397" s="399">
        <f t="shared" si="15"/>
        <v>0</v>
      </c>
      <c r="P397" s="14">
        <f t="shared" si="16"/>
        <v>0</v>
      </c>
      <c r="Q397" s="14"/>
      <c r="R397" s="488"/>
    </row>
    <row r="398" spans="2:18" ht="30" customHeight="1" x14ac:dyDescent="0.2">
      <c r="B398" s="388"/>
      <c r="C398" s="388"/>
      <c r="D398" s="389"/>
      <c r="E398" s="389"/>
      <c r="F398" s="389"/>
      <c r="G398" s="393"/>
      <c r="H398" s="393"/>
      <c r="I398" s="394"/>
      <c r="J398" s="388"/>
      <c r="K398" s="392"/>
      <c r="L398" s="392"/>
      <c r="M398" s="392"/>
      <c r="N398" s="392"/>
      <c r="O398" s="399">
        <f t="shared" si="15"/>
        <v>0</v>
      </c>
      <c r="P398" s="14">
        <f t="shared" si="16"/>
        <v>0</v>
      </c>
      <c r="Q398" s="14"/>
      <c r="R398" s="488"/>
    </row>
    <row r="399" spans="2:18" ht="30" customHeight="1" x14ac:dyDescent="0.2">
      <c r="B399" s="388"/>
      <c r="C399" s="388"/>
      <c r="D399" s="389"/>
      <c r="E399" s="389"/>
      <c r="F399" s="389"/>
      <c r="G399" s="393"/>
      <c r="H399" s="393"/>
      <c r="I399" s="394"/>
      <c r="J399" s="388"/>
      <c r="K399" s="392"/>
      <c r="L399" s="392"/>
      <c r="M399" s="392"/>
      <c r="N399" s="392"/>
      <c r="O399" s="399">
        <f t="shared" si="15"/>
        <v>0</v>
      </c>
      <c r="P399" s="14">
        <f t="shared" si="16"/>
        <v>0</v>
      </c>
      <c r="Q399" s="14"/>
      <c r="R399" s="488"/>
    </row>
    <row r="400" spans="2:18" ht="30" customHeight="1" x14ac:dyDescent="0.2">
      <c r="B400" s="388"/>
      <c r="C400" s="388"/>
      <c r="D400" s="389"/>
      <c r="E400" s="389"/>
      <c r="F400" s="389"/>
      <c r="G400" s="393"/>
      <c r="H400" s="393"/>
      <c r="I400" s="394"/>
      <c r="J400" s="388"/>
      <c r="K400" s="392"/>
      <c r="L400" s="392"/>
      <c r="M400" s="392"/>
      <c r="N400" s="392"/>
      <c r="O400" s="399">
        <f t="shared" si="15"/>
        <v>0</v>
      </c>
      <c r="P400" s="14">
        <f t="shared" si="16"/>
        <v>0</v>
      </c>
      <c r="Q400" s="14"/>
      <c r="R400" s="488"/>
    </row>
    <row r="401" spans="2:18" ht="30" customHeight="1" x14ac:dyDescent="0.2">
      <c r="B401" s="388"/>
      <c r="C401" s="388"/>
      <c r="D401" s="389"/>
      <c r="E401" s="389"/>
      <c r="F401" s="389"/>
      <c r="G401" s="393"/>
      <c r="H401" s="393"/>
      <c r="I401" s="394"/>
      <c r="J401" s="388"/>
      <c r="K401" s="392"/>
      <c r="L401" s="392"/>
      <c r="M401" s="392"/>
      <c r="N401" s="392"/>
      <c r="O401" s="399">
        <f t="shared" si="15"/>
        <v>0</v>
      </c>
      <c r="P401" s="14">
        <f t="shared" si="16"/>
        <v>0</v>
      </c>
      <c r="Q401" s="14"/>
      <c r="R401" s="488"/>
    </row>
    <row r="402" spans="2:18" ht="30" customHeight="1" x14ac:dyDescent="0.2">
      <c r="B402" s="388"/>
      <c r="C402" s="388"/>
      <c r="D402" s="389"/>
      <c r="E402" s="389"/>
      <c r="F402" s="389"/>
      <c r="G402" s="393"/>
      <c r="H402" s="393"/>
      <c r="I402" s="394"/>
      <c r="J402" s="388"/>
      <c r="K402" s="392"/>
      <c r="L402" s="392"/>
      <c r="M402" s="392"/>
      <c r="N402" s="392"/>
      <c r="O402" s="399">
        <f t="shared" si="15"/>
        <v>0</v>
      </c>
      <c r="P402" s="14">
        <f t="shared" si="16"/>
        <v>0</v>
      </c>
      <c r="Q402" s="14"/>
      <c r="R402" s="488"/>
    </row>
    <row r="403" spans="2:18" ht="30" customHeight="1" x14ac:dyDescent="0.2">
      <c r="B403" s="388"/>
      <c r="C403" s="388"/>
      <c r="D403" s="389"/>
      <c r="E403" s="389"/>
      <c r="F403" s="389"/>
      <c r="G403" s="393"/>
      <c r="H403" s="393"/>
      <c r="I403" s="394"/>
      <c r="J403" s="388"/>
      <c r="K403" s="392"/>
      <c r="L403" s="392"/>
      <c r="M403" s="392"/>
      <c r="N403" s="392"/>
      <c r="O403" s="399">
        <f t="shared" si="15"/>
        <v>0</v>
      </c>
      <c r="P403" s="14">
        <f t="shared" si="16"/>
        <v>0</v>
      </c>
      <c r="Q403" s="14"/>
      <c r="R403" s="488"/>
    </row>
    <row r="404" spans="2:18" ht="30" customHeight="1" x14ac:dyDescent="0.2">
      <c r="B404" s="388"/>
      <c r="C404" s="388"/>
      <c r="D404" s="389"/>
      <c r="E404" s="389"/>
      <c r="F404" s="389"/>
      <c r="G404" s="393"/>
      <c r="H404" s="393"/>
      <c r="I404" s="394"/>
      <c r="J404" s="388"/>
      <c r="K404" s="392"/>
      <c r="L404" s="392"/>
      <c r="M404" s="392"/>
      <c r="N404" s="392"/>
      <c r="O404" s="399">
        <f t="shared" si="15"/>
        <v>0</v>
      </c>
      <c r="P404" s="14">
        <f t="shared" si="16"/>
        <v>0</v>
      </c>
      <c r="Q404" s="14"/>
      <c r="R404" s="488"/>
    </row>
    <row r="405" spans="2:18" ht="30" customHeight="1" x14ac:dyDescent="0.2">
      <c r="B405" s="388"/>
      <c r="C405" s="388"/>
      <c r="D405" s="389"/>
      <c r="E405" s="389"/>
      <c r="F405" s="389"/>
      <c r="G405" s="393"/>
      <c r="H405" s="393"/>
      <c r="I405" s="394"/>
      <c r="J405" s="388"/>
      <c r="K405" s="392"/>
      <c r="L405" s="392"/>
      <c r="M405" s="392"/>
      <c r="N405" s="392"/>
      <c r="O405" s="399">
        <f t="shared" si="15"/>
        <v>0</v>
      </c>
      <c r="P405" s="14">
        <f t="shared" si="16"/>
        <v>0</v>
      </c>
      <c r="Q405" s="14"/>
      <c r="R405" s="488"/>
    </row>
    <row r="406" spans="2:18" ht="30" customHeight="1" x14ac:dyDescent="0.2">
      <c r="B406" s="388"/>
      <c r="C406" s="388"/>
      <c r="D406" s="389"/>
      <c r="E406" s="389"/>
      <c r="F406" s="389"/>
      <c r="G406" s="393"/>
      <c r="H406" s="393"/>
      <c r="I406" s="394"/>
      <c r="J406" s="388"/>
      <c r="K406" s="392"/>
      <c r="L406" s="392"/>
      <c r="M406" s="392"/>
      <c r="N406" s="392"/>
      <c r="O406" s="399">
        <f t="shared" si="15"/>
        <v>0</v>
      </c>
      <c r="P406" s="14">
        <f t="shared" si="16"/>
        <v>0</v>
      </c>
      <c r="Q406" s="14"/>
      <c r="R406" s="488"/>
    </row>
    <row r="407" spans="2:18" ht="30" customHeight="1" x14ac:dyDescent="0.2">
      <c r="B407" s="388"/>
      <c r="C407" s="388"/>
      <c r="D407" s="389"/>
      <c r="E407" s="389"/>
      <c r="F407" s="389"/>
      <c r="G407" s="393"/>
      <c r="H407" s="393"/>
      <c r="I407" s="394"/>
      <c r="J407" s="388"/>
      <c r="K407" s="392"/>
      <c r="L407" s="392"/>
      <c r="M407" s="392"/>
      <c r="N407" s="392"/>
      <c r="O407" s="399">
        <f t="shared" si="15"/>
        <v>0</v>
      </c>
      <c r="P407" s="14">
        <f t="shared" si="16"/>
        <v>0</v>
      </c>
      <c r="Q407" s="14"/>
      <c r="R407" s="488"/>
    </row>
    <row r="408" spans="2:18" ht="30" customHeight="1" x14ac:dyDescent="0.2">
      <c r="B408" s="388"/>
      <c r="C408" s="388"/>
      <c r="D408" s="389"/>
      <c r="E408" s="389"/>
      <c r="F408" s="389"/>
      <c r="G408" s="393"/>
      <c r="H408" s="393"/>
      <c r="I408" s="394"/>
      <c r="J408" s="388"/>
      <c r="K408" s="392"/>
      <c r="L408" s="392"/>
      <c r="M408" s="392"/>
      <c r="N408" s="392"/>
      <c r="O408" s="399">
        <f t="shared" si="15"/>
        <v>0</v>
      </c>
      <c r="P408" s="14">
        <f t="shared" si="16"/>
        <v>0</v>
      </c>
      <c r="Q408" s="14"/>
      <c r="R408" s="488"/>
    </row>
    <row r="409" spans="2:18" ht="30" customHeight="1" x14ac:dyDescent="0.2">
      <c r="B409" s="388"/>
      <c r="C409" s="388"/>
      <c r="D409" s="389"/>
      <c r="E409" s="389"/>
      <c r="F409" s="389"/>
      <c r="G409" s="393"/>
      <c r="H409" s="393"/>
      <c r="I409" s="394"/>
      <c r="J409" s="388"/>
      <c r="K409" s="392"/>
      <c r="L409" s="392"/>
      <c r="M409" s="392"/>
      <c r="N409" s="392"/>
      <c r="O409" s="399">
        <f t="shared" si="15"/>
        <v>0</v>
      </c>
      <c r="P409" s="14">
        <f t="shared" si="16"/>
        <v>0</v>
      </c>
      <c r="Q409" s="14"/>
      <c r="R409" s="488"/>
    </row>
    <row r="410" spans="2:18" ht="30" customHeight="1" x14ac:dyDescent="0.2">
      <c r="B410" s="388"/>
      <c r="C410" s="388"/>
      <c r="D410" s="389"/>
      <c r="E410" s="389"/>
      <c r="F410" s="389"/>
      <c r="G410" s="393"/>
      <c r="H410" s="393"/>
      <c r="I410" s="394"/>
      <c r="J410" s="388"/>
      <c r="K410" s="392"/>
      <c r="L410" s="392"/>
      <c r="M410" s="392"/>
      <c r="N410" s="392"/>
      <c r="O410" s="399">
        <f t="shared" si="15"/>
        <v>0</v>
      </c>
      <c r="P410" s="14">
        <f t="shared" si="16"/>
        <v>0</v>
      </c>
      <c r="Q410" s="14"/>
      <c r="R410" s="488"/>
    </row>
    <row r="411" spans="2:18" ht="30" customHeight="1" x14ac:dyDescent="0.2">
      <c r="B411" s="388"/>
      <c r="C411" s="388"/>
      <c r="D411" s="389"/>
      <c r="E411" s="389"/>
      <c r="F411" s="389"/>
      <c r="G411" s="393"/>
      <c r="H411" s="393"/>
      <c r="I411" s="394"/>
      <c r="J411" s="388"/>
      <c r="K411" s="392"/>
      <c r="L411" s="392"/>
      <c r="M411" s="392"/>
      <c r="N411" s="392"/>
      <c r="O411" s="399">
        <f t="shared" si="15"/>
        <v>0</v>
      </c>
      <c r="P411" s="14">
        <f t="shared" si="16"/>
        <v>0</v>
      </c>
      <c r="Q411" s="14"/>
      <c r="R411" s="488"/>
    </row>
    <row r="412" spans="2:18" ht="30" customHeight="1" x14ac:dyDescent="0.2">
      <c r="B412" s="388"/>
      <c r="C412" s="388"/>
      <c r="D412" s="389"/>
      <c r="E412" s="389"/>
      <c r="F412" s="389"/>
      <c r="G412" s="393"/>
      <c r="H412" s="393"/>
      <c r="I412" s="394"/>
      <c r="J412" s="388"/>
      <c r="K412" s="392"/>
      <c r="L412" s="392"/>
      <c r="M412" s="392"/>
      <c r="N412" s="392"/>
      <c r="O412" s="399">
        <f t="shared" si="15"/>
        <v>0</v>
      </c>
      <c r="P412" s="14">
        <f t="shared" si="16"/>
        <v>0</v>
      </c>
      <c r="Q412" s="14"/>
      <c r="R412" s="488"/>
    </row>
    <row r="413" spans="2:18" ht="30" customHeight="1" x14ac:dyDescent="0.2">
      <c r="B413" s="388"/>
      <c r="C413" s="388"/>
      <c r="D413" s="389"/>
      <c r="E413" s="389"/>
      <c r="F413" s="389"/>
      <c r="G413" s="393"/>
      <c r="H413" s="393"/>
      <c r="I413" s="394"/>
      <c r="J413" s="388"/>
      <c r="K413" s="392"/>
      <c r="L413" s="392"/>
      <c r="M413" s="392"/>
      <c r="N413" s="392"/>
      <c r="O413" s="399">
        <f t="shared" si="15"/>
        <v>0</v>
      </c>
      <c r="P413" s="14">
        <f t="shared" si="16"/>
        <v>0</v>
      </c>
      <c r="Q413" s="14"/>
      <c r="R413" s="488"/>
    </row>
    <row r="414" spans="2:18" ht="30" customHeight="1" x14ac:dyDescent="0.2">
      <c r="B414" s="388"/>
      <c r="C414" s="388"/>
      <c r="D414" s="389"/>
      <c r="E414" s="389"/>
      <c r="F414" s="389"/>
      <c r="G414" s="393"/>
      <c r="H414" s="393"/>
      <c r="I414" s="394"/>
      <c r="J414" s="388"/>
      <c r="K414" s="392"/>
      <c r="L414" s="392"/>
      <c r="M414" s="392"/>
      <c r="N414" s="392"/>
      <c r="O414" s="399">
        <f t="shared" si="15"/>
        <v>0</v>
      </c>
      <c r="P414" s="14">
        <f t="shared" si="16"/>
        <v>0</v>
      </c>
      <c r="Q414" s="14"/>
      <c r="R414" s="488"/>
    </row>
    <row r="415" spans="2:18" ht="30" customHeight="1" x14ac:dyDescent="0.2">
      <c r="B415" s="388"/>
      <c r="C415" s="388"/>
      <c r="D415" s="389"/>
      <c r="E415" s="389"/>
      <c r="F415" s="389"/>
      <c r="G415" s="393"/>
      <c r="H415" s="393"/>
      <c r="I415" s="394"/>
      <c r="J415" s="388"/>
      <c r="K415" s="392"/>
      <c r="L415" s="392"/>
      <c r="M415" s="392"/>
      <c r="N415" s="392"/>
      <c r="O415" s="399">
        <f t="shared" si="15"/>
        <v>0</v>
      </c>
      <c r="P415" s="14">
        <f t="shared" si="16"/>
        <v>0</v>
      </c>
      <c r="Q415" s="14"/>
      <c r="R415" s="488"/>
    </row>
    <row r="416" spans="2:18" ht="30" customHeight="1" x14ac:dyDescent="0.2">
      <c r="B416" s="388"/>
      <c r="C416" s="388"/>
      <c r="D416" s="389"/>
      <c r="E416" s="389"/>
      <c r="F416" s="389"/>
      <c r="G416" s="393"/>
      <c r="H416" s="393"/>
      <c r="I416" s="394"/>
      <c r="J416" s="388"/>
      <c r="K416" s="392"/>
      <c r="L416" s="392"/>
      <c r="M416" s="392"/>
      <c r="N416" s="392"/>
      <c r="O416" s="399">
        <f t="shared" si="15"/>
        <v>0</v>
      </c>
      <c r="P416" s="14">
        <f t="shared" si="16"/>
        <v>0</v>
      </c>
      <c r="Q416" s="14"/>
      <c r="R416" s="488"/>
    </row>
    <row r="417" spans="2:18" ht="30" customHeight="1" x14ac:dyDescent="0.2">
      <c r="B417" s="388"/>
      <c r="C417" s="388"/>
      <c r="D417" s="389"/>
      <c r="E417" s="389"/>
      <c r="F417" s="389"/>
      <c r="G417" s="393"/>
      <c r="H417" s="393"/>
      <c r="I417" s="394"/>
      <c r="J417" s="388"/>
      <c r="K417" s="392"/>
      <c r="L417" s="392"/>
      <c r="M417" s="392"/>
      <c r="N417" s="392"/>
      <c r="O417" s="399">
        <f t="shared" si="15"/>
        <v>0</v>
      </c>
      <c r="P417" s="14">
        <f t="shared" si="16"/>
        <v>0</v>
      </c>
      <c r="Q417" s="14"/>
      <c r="R417" s="488"/>
    </row>
    <row r="418" spans="2:18" ht="30" customHeight="1" x14ac:dyDescent="0.2">
      <c r="B418" s="388"/>
      <c r="C418" s="388"/>
      <c r="D418" s="389"/>
      <c r="E418" s="389"/>
      <c r="F418" s="389"/>
      <c r="G418" s="393"/>
      <c r="H418" s="393"/>
      <c r="I418" s="394"/>
      <c r="J418" s="388"/>
      <c r="K418" s="392"/>
      <c r="L418" s="392"/>
      <c r="M418" s="392"/>
      <c r="N418" s="392"/>
      <c r="O418" s="399">
        <f t="shared" si="15"/>
        <v>0</v>
      </c>
      <c r="P418" s="14">
        <f t="shared" si="16"/>
        <v>0</v>
      </c>
      <c r="Q418" s="14"/>
      <c r="R418" s="488"/>
    </row>
    <row r="419" spans="2:18" ht="30" customHeight="1" x14ac:dyDescent="0.2">
      <c r="B419" s="388"/>
      <c r="C419" s="388"/>
      <c r="D419" s="389"/>
      <c r="E419" s="389"/>
      <c r="F419" s="389"/>
      <c r="G419" s="393"/>
      <c r="H419" s="393"/>
      <c r="I419" s="394"/>
      <c r="J419" s="388"/>
      <c r="K419" s="392"/>
      <c r="L419" s="392"/>
      <c r="M419" s="392"/>
      <c r="N419" s="392"/>
      <c r="O419" s="399">
        <f t="shared" si="15"/>
        <v>0</v>
      </c>
      <c r="P419" s="14">
        <f t="shared" si="16"/>
        <v>0</v>
      </c>
      <c r="Q419" s="14"/>
      <c r="R419" s="488"/>
    </row>
    <row r="420" spans="2:18" ht="30" customHeight="1" x14ac:dyDescent="0.2">
      <c r="B420" s="388"/>
      <c r="C420" s="388"/>
      <c r="D420" s="389"/>
      <c r="E420" s="389"/>
      <c r="F420" s="389"/>
      <c r="G420" s="393"/>
      <c r="H420" s="393"/>
      <c r="I420" s="394"/>
      <c r="J420" s="388"/>
      <c r="K420" s="392"/>
      <c r="L420" s="392"/>
      <c r="M420" s="392"/>
      <c r="N420" s="392"/>
      <c r="O420" s="399">
        <f t="shared" si="15"/>
        <v>0</v>
      </c>
      <c r="P420" s="14">
        <f t="shared" si="16"/>
        <v>0</v>
      </c>
      <c r="Q420" s="14"/>
      <c r="R420" s="488"/>
    </row>
    <row r="421" spans="2:18" ht="30" customHeight="1" x14ac:dyDescent="0.2">
      <c r="B421" s="388"/>
      <c r="C421" s="388"/>
      <c r="D421" s="389"/>
      <c r="E421" s="389"/>
      <c r="F421" s="389"/>
      <c r="G421" s="393"/>
      <c r="H421" s="393"/>
      <c r="I421" s="394"/>
      <c r="J421" s="388"/>
      <c r="K421" s="392"/>
      <c r="L421" s="392"/>
      <c r="M421" s="392"/>
      <c r="N421" s="392"/>
      <c r="O421" s="399">
        <f t="shared" si="15"/>
        <v>0</v>
      </c>
      <c r="P421" s="14">
        <f t="shared" si="16"/>
        <v>0</v>
      </c>
      <c r="Q421" s="14"/>
      <c r="R421" s="488"/>
    </row>
    <row r="422" spans="2:18" ht="30" customHeight="1" x14ac:dyDescent="0.2">
      <c r="B422" s="388"/>
      <c r="C422" s="388"/>
      <c r="D422" s="389"/>
      <c r="E422" s="389"/>
      <c r="F422" s="389"/>
      <c r="G422" s="393"/>
      <c r="H422" s="393"/>
      <c r="I422" s="394"/>
      <c r="J422" s="388"/>
      <c r="K422" s="392"/>
      <c r="L422" s="392"/>
      <c r="M422" s="392"/>
      <c r="N422" s="392"/>
      <c r="O422" s="399">
        <f t="shared" si="15"/>
        <v>0</v>
      </c>
      <c r="P422" s="14">
        <f t="shared" si="16"/>
        <v>0</v>
      </c>
      <c r="Q422" s="14"/>
      <c r="R422" s="488"/>
    </row>
    <row r="423" spans="2:18" ht="30" customHeight="1" x14ac:dyDescent="0.2">
      <c r="B423" s="388"/>
      <c r="C423" s="388"/>
      <c r="D423" s="389"/>
      <c r="E423" s="389"/>
      <c r="F423" s="389"/>
      <c r="G423" s="393"/>
      <c r="H423" s="393"/>
      <c r="I423" s="394"/>
      <c r="J423" s="388"/>
      <c r="K423" s="392"/>
      <c r="L423" s="392"/>
      <c r="M423" s="392"/>
      <c r="N423" s="392"/>
      <c r="O423" s="399">
        <f t="shared" si="15"/>
        <v>0</v>
      </c>
      <c r="P423" s="14">
        <f t="shared" si="16"/>
        <v>0</v>
      </c>
      <c r="Q423" s="14"/>
      <c r="R423" s="488"/>
    </row>
    <row r="424" spans="2:18" ht="30" customHeight="1" x14ac:dyDescent="0.2">
      <c r="B424" s="388"/>
      <c r="C424" s="388"/>
      <c r="D424" s="389"/>
      <c r="E424" s="389"/>
      <c r="F424" s="389"/>
      <c r="G424" s="393"/>
      <c r="H424" s="393"/>
      <c r="I424" s="394"/>
      <c r="J424" s="388"/>
      <c r="K424" s="392"/>
      <c r="L424" s="392"/>
      <c r="M424" s="392"/>
      <c r="N424" s="392"/>
      <c r="O424" s="399">
        <f t="shared" si="15"/>
        <v>0</v>
      </c>
      <c r="P424" s="14">
        <f t="shared" si="16"/>
        <v>0</v>
      </c>
      <c r="Q424" s="14"/>
      <c r="R424" s="488"/>
    </row>
    <row r="425" spans="2:18" ht="30" customHeight="1" x14ac:dyDescent="0.2">
      <c r="B425" s="388"/>
      <c r="C425" s="388"/>
      <c r="D425" s="389"/>
      <c r="E425" s="389"/>
      <c r="F425" s="389"/>
      <c r="G425" s="393"/>
      <c r="H425" s="393"/>
      <c r="I425" s="394"/>
      <c r="J425" s="388"/>
      <c r="K425" s="392"/>
      <c r="L425" s="392"/>
      <c r="M425" s="392"/>
      <c r="N425" s="392"/>
      <c r="O425" s="399">
        <f t="shared" si="15"/>
        <v>0</v>
      </c>
      <c r="P425" s="14">
        <f t="shared" si="16"/>
        <v>0</v>
      </c>
      <c r="Q425" s="14"/>
      <c r="R425" s="488"/>
    </row>
    <row r="426" spans="2:18" ht="30" customHeight="1" x14ac:dyDescent="0.2">
      <c r="B426" s="388"/>
      <c r="C426" s="388"/>
      <c r="D426" s="389"/>
      <c r="E426" s="389"/>
      <c r="F426" s="389"/>
      <c r="G426" s="393"/>
      <c r="H426" s="393"/>
      <c r="I426" s="394"/>
      <c r="J426" s="388"/>
      <c r="K426" s="392"/>
      <c r="L426" s="392"/>
      <c r="M426" s="392"/>
      <c r="N426" s="392"/>
      <c r="O426" s="399">
        <f t="shared" si="15"/>
        <v>0</v>
      </c>
      <c r="P426" s="14">
        <f t="shared" si="16"/>
        <v>0</v>
      </c>
      <c r="Q426" s="14"/>
      <c r="R426" s="488"/>
    </row>
    <row r="427" spans="2:18" ht="30" customHeight="1" x14ac:dyDescent="0.2">
      <c r="B427" s="388"/>
      <c r="C427" s="388"/>
      <c r="D427" s="389"/>
      <c r="E427" s="389"/>
      <c r="F427" s="389"/>
      <c r="G427" s="393"/>
      <c r="H427" s="393"/>
      <c r="I427" s="394"/>
      <c r="J427" s="388"/>
      <c r="K427" s="392"/>
      <c r="L427" s="392"/>
      <c r="M427" s="392"/>
      <c r="N427" s="392"/>
      <c r="O427" s="399">
        <f t="shared" si="15"/>
        <v>0</v>
      </c>
      <c r="P427" s="14">
        <f t="shared" si="16"/>
        <v>0</v>
      </c>
      <c r="Q427" s="14"/>
      <c r="R427" s="488"/>
    </row>
    <row r="428" spans="2:18" ht="30" customHeight="1" x14ac:dyDescent="0.2">
      <c r="B428" s="388"/>
      <c r="C428" s="388"/>
      <c r="D428" s="389"/>
      <c r="E428" s="389"/>
      <c r="F428" s="389"/>
      <c r="G428" s="393"/>
      <c r="H428" s="393"/>
      <c r="I428" s="394"/>
      <c r="J428" s="388"/>
      <c r="K428" s="392"/>
      <c r="L428" s="392"/>
      <c r="M428" s="392"/>
      <c r="N428" s="392"/>
      <c r="O428" s="399">
        <f t="shared" si="15"/>
        <v>0</v>
      </c>
      <c r="P428" s="14">
        <f t="shared" si="16"/>
        <v>0</v>
      </c>
      <c r="Q428" s="14"/>
      <c r="R428" s="488"/>
    </row>
    <row r="429" spans="2:18" ht="30" customHeight="1" x14ac:dyDescent="0.2">
      <c r="B429" s="388"/>
      <c r="C429" s="388"/>
      <c r="D429" s="389"/>
      <c r="E429" s="389"/>
      <c r="F429" s="389"/>
      <c r="G429" s="393"/>
      <c r="H429" s="393"/>
      <c r="I429" s="394"/>
      <c r="J429" s="388"/>
      <c r="K429" s="392"/>
      <c r="L429" s="392"/>
      <c r="M429" s="392"/>
      <c r="N429" s="392"/>
      <c r="O429" s="399">
        <f t="shared" si="15"/>
        <v>0</v>
      </c>
      <c r="P429" s="14">
        <f t="shared" si="16"/>
        <v>0</v>
      </c>
      <c r="Q429" s="14"/>
      <c r="R429" s="488"/>
    </row>
    <row r="430" spans="2:18" ht="30" customHeight="1" x14ac:dyDescent="0.2">
      <c r="B430" s="388"/>
      <c r="C430" s="388"/>
      <c r="D430" s="389"/>
      <c r="E430" s="389"/>
      <c r="F430" s="389"/>
      <c r="G430" s="393"/>
      <c r="H430" s="393"/>
      <c r="I430" s="394"/>
      <c r="J430" s="388"/>
      <c r="K430" s="392"/>
      <c r="L430" s="392"/>
      <c r="M430" s="392"/>
      <c r="N430" s="392"/>
      <c r="O430" s="399">
        <f t="shared" si="15"/>
        <v>0</v>
      </c>
      <c r="P430" s="14">
        <f t="shared" si="16"/>
        <v>0</v>
      </c>
      <c r="Q430" s="14"/>
      <c r="R430" s="488"/>
    </row>
    <row r="431" spans="2:18" ht="30" customHeight="1" x14ac:dyDescent="0.2">
      <c r="B431" s="388"/>
      <c r="C431" s="388"/>
      <c r="D431" s="389"/>
      <c r="E431" s="389"/>
      <c r="F431" s="389"/>
      <c r="G431" s="393"/>
      <c r="H431" s="393"/>
      <c r="I431" s="394"/>
      <c r="J431" s="388"/>
      <c r="K431" s="392"/>
      <c r="L431" s="392"/>
      <c r="M431" s="392"/>
      <c r="N431" s="392"/>
      <c r="O431" s="399">
        <f t="shared" si="15"/>
        <v>0</v>
      </c>
      <c r="P431" s="14">
        <f t="shared" si="16"/>
        <v>0</v>
      </c>
      <c r="Q431" s="14"/>
      <c r="R431" s="488"/>
    </row>
    <row r="432" spans="2:18" ht="30" customHeight="1" x14ac:dyDescent="0.2">
      <c r="B432" s="388"/>
      <c r="C432" s="388"/>
      <c r="D432" s="389"/>
      <c r="E432" s="389"/>
      <c r="F432" s="389"/>
      <c r="G432" s="393"/>
      <c r="H432" s="393"/>
      <c r="I432" s="394"/>
      <c r="J432" s="388"/>
      <c r="K432" s="392"/>
      <c r="L432" s="392"/>
      <c r="M432" s="392"/>
      <c r="N432" s="392"/>
      <c r="O432" s="399">
        <f t="shared" si="15"/>
        <v>0</v>
      </c>
      <c r="P432" s="14">
        <f t="shared" si="16"/>
        <v>0</v>
      </c>
      <c r="Q432" s="14"/>
      <c r="R432" s="488"/>
    </row>
    <row r="433" spans="2:18" ht="30" customHeight="1" x14ac:dyDescent="0.2">
      <c r="B433" s="388"/>
      <c r="C433" s="388"/>
      <c r="D433" s="389"/>
      <c r="E433" s="389"/>
      <c r="F433" s="389"/>
      <c r="G433" s="393"/>
      <c r="H433" s="393"/>
      <c r="I433" s="394"/>
      <c r="J433" s="388"/>
      <c r="K433" s="392"/>
      <c r="L433" s="392"/>
      <c r="M433" s="392"/>
      <c r="N433" s="392"/>
      <c r="O433" s="399">
        <f t="shared" si="15"/>
        <v>0</v>
      </c>
      <c r="P433" s="14">
        <f t="shared" si="16"/>
        <v>0</v>
      </c>
      <c r="Q433" s="14"/>
      <c r="R433" s="488"/>
    </row>
    <row r="434" spans="2:18" ht="30" customHeight="1" x14ac:dyDescent="0.2">
      <c r="B434" s="388"/>
      <c r="C434" s="388"/>
      <c r="D434" s="389"/>
      <c r="E434" s="389"/>
      <c r="F434" s="389"/>
      <c r="G434" s="393"/>
      <c r="H434" s="393"/>
      <c r="I434" s="394"/>
      <c r="J434" s="388"/>
      <c r="K434" s="392"/>
      <c r="L434" s="392"/>
      <c r="M434" s="392"/>
      <c r="N434" s="392"/>
      <c r="O434" s="399">
        <f t="shared" si="15"/>
        <v>0</v>
      </c>
      <c r="P434" s="14">
        <f t="shared" si="16"/>
        <v>0</v>
      </c>
      <c r="Q434" s="14"/>
      <c r="R434" s="488"/>
    </row>
    <row r="435" spans="2:18" ht="30" customHeight="1" x14ac:dyDescent="0.2">
      <c r="B435" s="388"/>
      <c r="C435" s="388"/>
      <c r="D435" s="389"/>
      <c r="E435" s="389"/>
      <c r="F435" s="389"/>
      <c r="G435" s="393"/>
      <c r="H435" s="393"/>
      <c r="I435" s="394"/>
      <c r="J435" s="388"/>
      <c r="K435" s="392"/>
      <c r="L435" s="392"/>
      <c r="M435" s="392"/>
      <c r="N435" s="392"/>
      <c r="O435" s="399">
        <f t="shared" si="15"/>
        <v>0</v>
      </c>
      <c r="P435" s="14">
        <f t="shared" si="16"/>
        <v>0</v>
      </c>
      <c r="Q435" s="14"/>
      <c r="R435" s="488"/>
    </row>
    <row r="436" spans="2:18" ht="30" customHeight="1" x14ac:dyDescent="0.2">
      <c r="B436" s="388"/>
      <c r="C436" s="388"/>
      <c r="D436" s="389"/>
      <c r="E436" s="389"/>
      <c r="F436" s="389"/>
      <c r="G436" s="393"/>
      <c r="H436" s="393"/>
      <c r="I436" s="394"/>
      <c r="J436" s="388"/>
      <c r="K436" s="392"/>
      <c r="L436" s="392"/>
      <c r="M436" s="392"/>
      <c r="N436" s="392"/>
      <c r="O436" s="399">
        <f t="shared" si="15"/>
        <v>0</v>
      </c>
      <c r="P436" s="14">
        <f t="shared" si="16"/>
        <v>0</v>
      </c>
      <c r="Q436" s="14"/>
      <c r="R436" s="488"/>
    </row>
    <row r="437" spans="2:18" ht="30" customHeight="1" x14ac:dyDescent="0.2">
      <c r="B437" s="388"/>
      <c r="C437" s="388"/>
      <c r="D437" s="389"/>
      <c r="E437" s="389"/>
      <c r="F437" s="389"/>
      <c r="G437" s="393"/>
      <c r="H437" s="393"/>
      <c r="I437" s="394"/>
      <c r="J437" s="388"/>
      <c r="K437" s="392"/>
      <c r="L437" s="392"/>
      <c r="M437" s="392"/>
      <c r="N437" s="392"/>
      <c r="O437" s="399">
        <f t="shared" si="15"/>
        <v>0</v>
      </c>
      <c r="P437" s="14">
        <f t="shared" si="16"/>
        <v>0</v>
      </c>
      <c r="Q437" s="14"/>
      <c r="R437" s="488"/>
    </row>
    <row r="438" spans="2:18" ht="30" customHeight="1" x14ac:dyDescent="0.2">
      <c r="B438" s="388"/>
      <c r="C438" s="388"/>
      <c r="D438" s="389"/>
      <c r="E438" s="389"/>
      <c r="F438" s="389"/>
      <c r="G438" s="393"/>
      <c r="H438" s="393"/>
      <c r="I438" s="394"/>
      <c r="J438" s="388"/>
      <c r="K438" s="392"/>
      <c r="L438" s="392"/>
      <c r="M438" s="392"/>
      <c r="N438" s="392"/>
      <c r="O438" s="399">
        <f t="shared" si="15"/>
        <v>0</v>
      </c>
      <c r="P438" s="14">
        <f t="shared" si="16"/>
        <v>0</v>
      </c>
      <c r="Q438" s="14"/>
      <c r="R438" s="488"/>
    </row>
    <row r="439" spans="2:18" ht="30" customHeight="1" x14ac:dyDescent="0.2">
      <c r="B439" s="388"/>
      <c r="C439" s="388"/>
      <c r="D439" s="389"/>
      <c r="E439" s="389"/>
      <c r="F439" s="389"/>
      <c r="G439" s="393"/>
      <c r="H439" s="393"/>
      <c r="I439" s="394"/>
      <c r="J439" s="388"/>
      <c r="K439" s="392"/>
      <c r="L439" s="392"/>
      <c r="M439" s="392"/>
      <c r="N439" s="392"/>
      <c r="O439" s="399">
        <f t="shared" si="15"/>
        <v>0</v>
      </c>
      <c r="P439" s="14">
        <f t="shared" si="16"/>
        <v>0</v>
      </c>
      <c r="Q439" s="14"/>
      <c r="R439" s="488"/>
    </row>
    <row r="440" spans="2:18" ht="30" customHeight="1" x14ac:dyDescent="0.2">
      <c r="B440" s="388"/>
      <c r="C440" s="388"/>
      <c r="D440" s="389"/>
      <c r="E440" s="389"/>
      <c r="F440" s="389"/>
      <c r="G440" s="393"/>
      <c r="H440" s="393"/>
      <c r="I440" s="394"/>
      <c r="J440" s="388"/>
      <c r="K440" s="392"/>
      <c r="L440" s="392"/>
      <c r="M440" s="392"/>
      <c r="N440" s="392"/>
      <c r="O440" s="399">
        <f t="shared" si="15"/>
        <v>0</v>
      </c>
      <c r="P440" s="14">
        <f t="shared" si="16"/>
        <v>0</v>
      </c>
      <c r="Q440" s="14"/>
      <c r="R440" s="488"/>
    </row>
    <row r="441" spans="2:18" ht="30" customHeight="1" x14ac:dyDescent="0.2">
      <c r="B441" s="388"/>
      <c r="C441" s="388"/>
      <c r="D441" s="389"/>
      <c r="E441" s="389"/>
      <c r="F441" s="389"/>
      <c r="G441" s="393"/>
      <c r="H441" s="393"/>
      <c r="I441" s="394"/>
      <c r="J441" s="388"/>
      <c r="K441" s="392"/>
      <c r="L441" s="392"/>
      <c r="M441" s="392"/>
      <c r="N441" s="392"/>
      <c r="O441" s="399">
        <f t="shared" si="15"/>
        <v>0</v>
      </c>
      <c r="P441" s="14">
        <f t="shared" si="16"/>
        <v>0</v>
      </c>
      <c r="Q441" s="14"/>
      <c r="R441" s="488"/>
    </row>
    <row r="442" spans="2:18" ht="30" customHeight="1" x14ac:dyDescent="0.2">
      <c r="B442" s="388"/>
      <c r="C442" s="388"/>
      <c r="D442" s="389"/>
      <c r="E442" s="389"/>
      <c r="F442" s="389"/>
      <c r="G442" s="393"/>
      <c r="H442" s="393"/>
      <c r="I442" s="394"/>
      <c r="J442" s="388"/>
      <c r="K442" s="392"/>
      <c r="L442" s="392"/>
      <c r="M442" s="392"/>
      <c r="N442" s="392"/>
      <c r="O442" s="399">
        <f t="shared" si="15"/>
        <v>0</v>
      </c>
      <c r="P442" s="14">
        <f t="shared" si="16"/>
        <v>0</v>
      </c>
      <c r="Q442" s="14"/>
      <c r="R442" s="488"/>
    </row>
    <row r="443" spans="2:18" ht="30" customHeight="1" x14ac:dyDescent="0.2">
      <c r="B443" s="388"/>
      <c r="C443" s="388"/>
      <c r="D443" s="389"/>
      <c r="E443" s="389"/>
      <c r="F443" s="389"/>
      <c r="G443" s="393"/>
      <c r="H443" s="393"/>
      <c r="I443" s="394"/>
      <c r="J443" s="388"/>
      <c r="K443" s="392"/>
      <c r="L443" s="392"/>
      <c r="M443" s="392"/>
      <c r="N443" s="392"/>
      <c r="O443" s="399">
        <f t="shared" si="15"/>
        <v>0</v>
      </c>
      <c r="P443" s="14">
        <f t="shared" si="16"/>
        <v>0</v>
      </c>
      <c r="Q443" s="14"/>
      <c r="R443" s="488"/>
    </row>
    <row r="444" spans="2:18" ht="30" customHeight="1" x14ac:dyDescent="0.2">
      <c r="B444" s="388"/>
      <c r="C444" s="388"/>
      <c r="D444" s="389"/>
      <c r="E444" s="389"/>
      <c r="F444" s="389"/>
      <c r="G444" s="393"/>
      <c r="H444" s="393"/>
      <c r="I444" s="394"/>
      <c r="J444" s="388"/>
      <c r="K444" s="392"/>
      <c r="L444" s="392"/>
      <c r="M444" s="392"/>
      <c r="N444" s="392"/>
      <c r="O444" s="399">
        <f t="shared" si="15"/>
        <v>0</v>
      </c>
      <c r="P444" s="14">
        <f t="shared" si="16"/>
        <v>0</v>
      </c>
      <c r="Q444" s="14"/>
      <c r="R444" s="488"/>
    </row>
    <row r="445" spans="2:18" ht="30" customHeight="1" x14ac:dyDescent="0.2">
      <c r="B445" s="388"/>
      <c r="C445" s="388"/>
      <c r="D445" s="389"/>
      <c r="E445" s="389"/>
      <c r="F445" s="389"/>
      <c r="G445" s="393"/>
      <c r="H445" s="393"/>
      <c r="I445" s="394"/>
      <c r="J445" s="388"/>
      <c r="K445" s="392"/>
      <c r="L445" s="392"/>
      <c r="M445" s="392"/>
      <c r="N445" s="392"/>
      <c r="O445" s="399">
        <f t="shared" si="15"/>
        <v>0</v>
      </c>
      <c r="P445" s="14">
        <f t="shared" si="16"/>
        <v>0</v>
      </c>
      <c r="Q445" s="14"/>
      <c r="R445" s="488"/>
    </row>
    <row r="446" spans="2:18" ht="30" customHeight="1" x14ac:dyDescent="0.2">
      <c r="B446" s="388"/>
      <c r="C446" s="388"/>
      <c r="D446" s="389"/>
      <c r="E446" s="389"/>
      <c r="F446" s="389"/>
      <c r="G446" s="393"/>
      <c r="H446" s="393"/>
      <c r="I446" s="394"/>
      <c r="J446" s="388"/>
      <c r="K446" s="392"/>
      <c r="L446" s="392"/>
      <c r="M446" s="392"/>
      <c r="N446" s="392"/>
      <c r="O446" s="399">
        <f t="shared" si="15"/>
        <v>0</v>
      </c>
      <c r="P446" s="14">
        <f t="shared" si="16"/>
        <v>0</v>
      </c>
      <c r="Q446" s="14"/>
      <c r="R446" s="488"/>
    </row>
    <row r="447" spans="2:18" ht="30" customHeight="1" x14ac:dyDescent="0.2">
      <c r="B447" s="388"/>
      <c r="C447" s="388"/>
      <c r="D447" s="389"/>
      <c r="E447" s="389"/>
      <c r="F447" s="389"/>
      <c r="G447" s="393"/>
      <c r="H447" s="393"/>
      <c r="I447" s="394"/>
      <c r="J447" s="388"/>
      <c r="K447" s="392"/>
      <c r="L447" s="392"/>
      <c r="M447" s="392"/>
      <c r="N447" s="392"/>
      <c r="O447" s="399">
        <f t="shared" si="15"/>
        <v>0</v>
      </c>
      <c r="P447" s="14">
        <f t="shared" si="16"/>
        <v>0</v>
      </c>
      <c r="Q447" s="14"/>
      <c r="R447" s="488"/>
    </row>
    <row r="448" spans="2:18" ht="30" customHeight="1" x14ac:dyDescent="0.2">
      <c r="B448" s="388"/>
      <c r="C448" s="388"/>
      <c r="D448" s="389"/>
      <c r="E448" s="389"/>
      <c r="F448" s="389"/>
      <c r="G448" s="393"/>
      <c r="H448" s="393"/>
      <c r="I448" s="394"/>
      <c r="J448" s="388"/>
      <c r="K448" s="392"/>
      <c r="L448" s="392"/>
      <c r="M448" s="392"/>
      <c r="N448" s="392"/>
      <c r="O448" s="399">
        <f t="shared" si="15"/>
        <v>0</v>
      </c>
      <c r="P448" s="14">
        <f t="shared" si="16"/>
        <v>0</v>
      </c>
      <c r="Q448" s="14"/>
      <c r="R448" s="488"/>
    </row>
    <row r="449" spans="2:18" ht="30" customHeight="1" x14ac:dyDescent="0.2">
      <c r="B449" s="388"/>
      <c r="C449" s="388"/>
      <c r="D449" s="389"/>
      <c r="E449" s="389"/>
      <c r="F449" s="389"/>
      <c r="G449" s="393"/>
      <c r="H449" s="393"/>
      <c r="I449" s="394"/>
      <c r="J449" s="388"/>
      <c r="K449" s="392"/>
      <c r="L449" s="392"/>
      <c r="M449" s="392"/>
      <c r="N449" s="392"/>
      <c r="O449" s="399">
        <f t="shared" si="15"/>
        <v>0</v>
      </c>
      <c r="P449" s="14">
        <f t="shared" si="16"/>
        <v>0</v>
      </c>
      <c r="Q449" s="14"/>
      <c r="R449" s="488"/>
    </row>
    <row r="450" spans="2:18" ht="30" customHeight="1" x14ac:dyDescent="0.2">
      <c r="B450" s="388"/>
      <c r="C450" s="388"/>
      <c r="D450" s="389"/>
      <c r="E450" s="389"/>
      <c r="F450" s="389"/>
      <c r="G450" s="393"/>
      <c r="H450" s="393"/>
      <c r="I450" s="394"/>
      <c r="J450" s="388"/>
      <c r="K450" s="392"/>
      <c r="L450" s="392"/>
      <c r="M450" s="392"/>
      <c r="N450" s="392"/>
      <c r="O450" s="399">
        <f t="shared" si="15"/>
        <v>0</v>
      </c>
      <c r="P450" s="14">
        <f t="shared" si="16"/>
        <v>0</v>
      </c>
      <c r="Q450" s="14"/>
      <c r="R450" s="488"/>
    </row>
    <row r="451" spans="2:18" ht="30" customHeight="1" x14ac:dyDescent="0.2">
      <c r="B451" s="388"/>
      <c r="C451" s="388"/>
      <c r="D451" s="389"/>
      <c r="E451" s="389"/>
      <c r="F451" s="389"/>
      <c r="G451" s="393"/>
      <c r="H451" s="393"/>
      <c r="I451" s="394"/>
      <c r="J451" s="388"/>
      <c r="K451" s="392"/>
      <c r="L451" s="392"/>
      <c r="M451" s="392"/>
      <c r="N451" s="392"/>
      <c r="O451" s="399">
        <f t="shared" si="15"/>
        <v>0</v>
      </c>
      <c r="P451" s="14">
        <f t="shared" si="16"/>
        <v>0</v>
      </c>
      <c r="Q451" s="14"/>
      <c r="R451" s="488"/>
    </row>
    <row r="452" spans="2:18" ht="30" customHeight="1" x14ac:dyDescent="0.2">
      <c r="B452" s="388"/>
      <c r="C452" s="388"/>
      <c r="D452" s="389"/>
      <c r="E452" s="389"/>
      <c r="F452" s="389"/>
      <c r="G452" s="393"/>
      <c r="H452" s="393"/>
      <c r="I452" s="394"/>
      <c r="J452" s="388"/>
      <c r="K452" s="392"/>
      <c r="L452" s="392"/>
      <c r="M452" s="392"/>
      <c r="N452" s="392"/>
      <c r="O452" s="399">
        <f t="shared" si="15"/>
        <v>0</v>
      </c>
      <c r="P452" s="14">
        <f t="shared" si="16"/>
        <v>0</v>
      </c>
      <c r="Q452" s="14"/>
      <c r="R452" s="488"/>
    </row>
    <row r="453" spans="2:18" ht="30" customHeight="1" x14ac:dyDescent="0.2">
      <c r="B453" s="388"/>
      <c r="C453" s="388"/>
      <c r="D453" s="389"/>
      <c r="E453" s="389"/>
      <c r="F453" s="389"/>
      <c r="G453" s="393"/>
      <c r="H453" s="393"/>
      <c r="I453" s="394"/>
      <c r="J453" s="388"/>
      <c r="K453" s="392"/>
      <c r="L453" s="392"/>
      <c r="M453" s="392"/>
      <c r="N453" s="392"/>
      <c r="O453" s="399">
        <f t="shared" si="15"/>
        <v>0</v>
      </c>
      <c r="P453" s="14">
        <f t="shared" si="16"/>
        <v>0</v>
      </c>
      <c r="Q453" s="14"/>
      <c r="R453" s="488"/>
    </row>
    <row r="454" spans="2:18" ht="30" customHeight="1" x14ac:dyDescent="0.2">
      <c r="B454" s="388"/>
      <c r="C454" s="388"/>
      <c r="D454" s="389"/>
      <c r="E454" s="389"/>
      <c r="F454" s="389"/>
      <c r="G454" s="393"/>
      <c r="H454" s="393"/>
      <c r="I454" s="394"/>
      <c r="J454" s="388"/>
      <c r="K454" s="392"/>
      <c r="L454" s="392"/>
      <c r="M454" s="392"/>
      <c r="N454" s="392"/>
      <c r="O454" s="399">
        <f t="shared" ref="O454:O500" si="17">+N454+M454</f>
        <v>0</v>
      </c>
      <c r="P454" s="14">
        <f t="shared" ref="P454:P500" si="18">+O454-Q454</f>
        <v>0</v>
      </c>
      <c r="Q454" s="14"/>
      <c r="R454" s="488"/>
    </row>
    <row r="455" spans="2:18" ht="30" customHeight="1" x14ac:dyDescent="0.2">
      <c r="B455" s="388"/>
      <c r="C455" s="388"/>
      <c r="D455" s="389"/>
      <c r="E455" s="389"/>
      <c r="F455" s="389"/>
      <c r="G455" s="393"/>
      <c r="H455" s="393"/>
      <c r="I455" s="394"/>
      <c r="J455" s="388"/>
      <c r="K455" s="392"/>
      <c r="L455" s="392"/>
      <c r="M455" s="392"/>
      <c r="N455" s="392"/>
      <c r="O455" s="399">
        <f t="shared" si="17"/>
        <v>0</v>
      </c>
      <c r="P455" s="14">
        <f t="shared" si="18"/>
        <v>0</v>
      </c>
      <c r="Q455" s="14"/>
      <c r="R455" s="488"/>
    </row>
    <row r="456" spans="2:18" ht="30" customHeight="1" x14ac:dyDescent="0.2">
      <c r="B456" s="388"/>
      <c r="C456" s="388"/>
      <c r="D456" s="389"/>
      <c r="E456" s="389"/>
      <c r="F456" s="389"/>
      <c r="G456" s="393"/>
      <c r="H456" s="393"/>
      <c r="I456" s="394"/>
      <c r="J456" s="388"/>
      <c r="K456" s="392"/>
      <c r="L456" s="392"/>
      <c r="M456" s="392"/>
      <c r="N456" s="392"/>
      <c r="O456" s="399">
        <f t="shared" si="17"/>
        <v>0</v>
      </c>
      <c r="P456" s="14">
        <f t="shared" si="18"/>
        <v>0</v>
      </c>
      <c r="Q456" s="14"/>
      <c r="R456" s="488"/>
    </row>
    <row r="457" spans="2:18" ht="30" customHeight="1" x14ac:dyDescent="0.2">
      <c r="B457" s="388"/>
      <c r="C457" s="388"/>
      <c r="D457" s="389"/>
      <c r="E457" s="389"/>
      <c r="F457" s="389"/>
      <c r="G457" s="393"/>
      <c r="H457" s="393"/>
      <c r="I457" s="394"/>
      <c r="J457" s="388"/>
      <c r="K457" s="392"/>
      <c r="L457" s="392"/>
      <c r="M457" s="392"/>
      <c r="N457" s="392"/>
      <c r="O457" s="399">
        <f t="shared" si="17"/>
        <v>0</v>
      </c>
      <c r="P457" s="14">
        <f t="shared" si="18"/>
        <v>0</v>
      </c>
      <c r="Q457" s="14"/>
      <c r="R457" s="488"/>
    </row>
    <row r="458" spans="2:18" ht="30" customHeight="1" x14ac:dyDescent="0.2">
      <c r="B458" s="388"/>
      <c r="C458" s="388"/>
      <c r="D458" s="389"/>
      <c r="E458" s="389"/>
      <c r="F458" s="389"/>
      <c r="G458" s="393"/>
      <c r="H458" s="393"/>
      <c r="I458" s="394"/>
      <c r="J458" s="388"/>
      <c r="K458" s="392"/>
      <c r="L458" s="392"/>
      <c r="M458" s="392"/>
      <c r="N458" s="392"/>
      <c r="O458" s="399">
        <f t="shared" si="17"/>
        <v>0</v>
      </c>
      <c r="P458" s="14">
        <f t="shared" si="18"/>
        <v>0</v>
      </c>
      <c r="Q458" s="14"/>
      <c r="R458" s="488"/>
    </row>
    <row r="459" spans="2:18" ht="30" customHeight="1" x14ac:dyDescent="0.2">
      <c r="B459" s="388"/>
      <c r="C459" s="388"/>
      <c r="D459" s="389"/>
      <c r="E459" s="389"/>
      <c r="F459" s="389"/>
      <c r="G459" s="393"/>
      <c r="H459" s="393"/>
      <c r="I459" s="394"/>
      <c r="J459" s="388"/>
      <c r="K459" s="392"/>
      <c r="L459" s="392"/>
      <c r="M459" s="392"/>
      <c r="N459" s="392"/>
      <c r="O459" s="399">
        <f t="shared" si="17"/>
        <v>0</v>
      </c>
      <c r="P459" s="14">
        <f t="shared" si="18"/>
        <v>0</v>
      </c>
      <c r="Q459" s="14"/>
      <c r="R459" s="488"/>
    </row>
    <row r="460" spans="2:18" ht="30" customHeight="1" x14ac:dyDescent="0.2">
      <c r="B460" s="388"/>
      <c r="C460" s="388"/>
      <c r="D460" s="389"/>
      <c r="E460" s="389"/>
      <c r="F460" s="389"/>
      <c r="G460" s="393"/>
      <c r="H460" s="393"/>
      <c r="I460" s="394"/>
      <c r="J460" s="388"/>
      <c r="K460" s="392"/>
      <c r="L460" s="392"/>
      <c r="M460" s="392"/>
      <c r="N460" s="392"/>
      <c r="O460" s="399">
        <f t="shared" si="17"/>
        <v>0</v>
      </c>
      <c r="P460" s="14">
        <f t="shared" si="18"/>
        <v>0</v>
      </c>
      <c r="Q460" s="14"/>
      <c r="R460" s="488"/>
    </row>
    <row r="461" spans="2:18" ht="30" customHeight="1" x14ac:dyDescent="0.2">
      <c r="B461" s="388"/>
      <c r="C461" s="388"/>
      <c r="D461" s="389"/>
      <c r="E461" s="389"/>
      <c r="F461" s="389"/>
      <c r="G461" s="393"/>
      <c r="H461" s="393"/>
      <c r="I461" s="394"/>
      <c r="J461" s="388"/>
      <c r="K461" s="392"/>
      <c r="L461" s="392"/>
      <c r="M461" s="392"/>
      <c r="N461" s="392"/>
      <c r="O461" s="399">
        <f t="shared" si="17"/>
        <v>0</v>
      </c>
      <c r="P461" s="14">
        <f t="shared" si="18"/>
        <v>0</v>
      </c>
      <c r="Q461" s="14"/>
      <c r="R461" s="488"/>
    </row>
    <row r="462" spans="2:18" ht="30" customHeight="1" x14ac:dyDescent="0.2">
      <c r="B462" s="388"/>
      <c r="C462" s="388"/>
      <c r="D462" s="389"/>
      <c r="E462" s="389"/>
      <c r="F462" s="389"/>
      <c r="G462" s="393"/>
      <c r="H462" s="393"/>
      <c r="I462" s="394"/>
      <c r="J462" s="388"/>
      <c r="K462" s="392"/>
      <c r="L462" s="392"/>
      <c r="M462" s="392"/>
      <c r="N462" s="392"/>
      <c r="O462" s="399">
        <f t="shared" si="17"/>
        <v>0</v>
      </c>
      <c r="P462" s="14">
        <f t="shared" si="18"/>
        <v>0</v>
      </c>
      <c r="Q462" s="14"/>
      <c r="R462" s="488"/>
    </row>
    <row r="463" spans="2:18" ht="30" customHeight="1" x14ac:dyDescent="0.2">
      <c r="B463" s="388"/>
      <c r="C463" s="388"/>
      <c r="D463" s="389"/>
      <c r="E463" s="389"/>
      <c r="F463" s="389"/>
      <c r="G463" s="393"/>
      <c r="H463" s="393"/>
      <c r="I463" s="394"/>
      <c r="J463" s="388"/>
      <c r="K463" s="392"/>
      <c r="L463" s="392"/>
      <c r="M463" s="392"/>
      <c r="N463" s="392"/>
      <c r="O463" s="399">
        <f t="shared" si="17"/>
        <v>0</v>
      </c>
      <c r="P463" s="14">
        <f t="shared" si="18"/>
        <v>0</v>
      </c>
      <c r="Q463" s="14"/>
      <c r="R463" s="488"/>
    </row>
    <row r="464" spans="2:18" ht="30" customHeight="1" x14ac:dyDescent="0.2">
      <c r="B464" s="388"/>
      <c r="C464" s="388"/>
      <c r="D464" s="389"/>
      <c r="E464" s="389"/>
      <c r="F464" s="389"/>
      <c r="G464" s="393"/>
      <c r="H464" s="393"/>
      <c r="I464" s="394"/>
      <c r="J464" s="388"/>
      <c r="K464" s="392"/>
      <c r="L464" s="392"/>
      <c r="M464" s="392"/>
      <c r="N464" s="392"/>
      <c r="O464" s="399">
        <f t="shared" si="17"/>
        <v>0</v>
      </c>
      <c r="P464" s="14">
        <f t="shared" si="18"/>
        <v>0</v>
      </c>
      <c r="Q464" s="14"/>
      <c r="R464" s="488"/>
    </row>
    <row r="465" spans="2:18" ht="30" customHeight="1" x14ac:dyDescent="0.2">
      <c r="B465" s="388"/>
      <c r="C465" s="388"/>
      <c r="D465" s="389"/>
      <c r="E465" s="389"/>
      <c r="F465" s="389"/>
      <c r="G465" s="393"/>
      <c r="H465" s="393"/>
      <c r="I465" s="394"/>
      <c r="J465" s="388"/>
      <c r="K465" s="392"/>
      <c r="L465" s="392"/>
      <c r="M465" s="392"/>
      <c r="N465" s="392"/>
      <c r="O465" s="399">
        <f t="shared" si="17"/>
        <v>0</v>
      </c>
      <c r="P465" s="14">
        <f t="shared" si="18"/>
        <v>0</v>
      </c>
      <c r="Q465" s="14"/>
      <c r="R465" s="488"/>
    </row>
    <row r="466" spans="2:18" ht="30" customHeight="1" x14ac:dyDescent="0.2">
      <c r="B466" s="388"/>
      <c r="C466" s="388"/>
      <c r="D466" s="389"/>
      <c r="E466" s="389"/>
      <c r="F466" s="389"/>
      <c r="G466" s="393"/>
      <c r="H466" s="393"/>
      <c r="I466" s="394"/>
      <c r="J466" s="388"/>
      <c r="K466" s="392"/>
      <c r="L466" s="392"/>
      <c r="M466" s="392"/>
      <c r="N466" s="392"/>
      <c r="O466" s="399">
        <f t="shared" si="17"/>
        <v>0</v>
      </c>
      <c r="P466" s="14">
        <f t="shared" si="18"/>
        <v>0</v>
      </c>
      <c r="Q466" s="14"/>
      <c r="R466" s="488"/>
    </row>
    <row r="467" spans="2:18" ht="30" customHeight="1" x14ac:dyDescent="0.2">
      <c r="B467" s="388"/>
      <c r="C467" s="388"/>
      <c r="D467" s="389"/>
      <c r="E467" s="389"/>
      <c r="F467" s="389"/>
      <c r="G467" s="393"/>
      <c r="H467" s="393"/>
      <c r="I467" s="394"/>
      <c r="J467" s="388"/>
      <c r="K467" s="392"/>
      <c r="L467" s="392"/>
      <c r="M467" s="392"/>
      <c r="N467" s="392"/>
      <c r="O467" s="399">
        <f t="shared" si="17"/>
        <v>0</v>
      </c>
      <c r="P467" s="14">
        <f t="shared" si="18"/>
        <v>0</v>
      </c>
      <c r="Q467" s="14"/>
      <c r="R467" s="488"/>
    </row>
    <row r="468" spans="2:18" ht="30" customHeight="1" x14ac:dyDescent="0.2">
      <c r="B468" s="388"/>
      <c r="C468" s="388"/>
      <c r="D468" s="389"/>
      <c r="E468" s="389"/>
      <c r="F468" s="389"/>
      <c r="G468" s="393"/>
      <c r="H468" s="393"/>
      <c r="I468" s="394"/>
      <c r="J468" s="388"/>
      <c r="K468" s="392"/>
      <c r="L468" s="392"/>
      <c r="M468" s="392"/>
      <c r="N468" s="392"/>
      <c r="O468" s="399">
        <f t="shared" si="17"/>
        <v>0</v>
      </c>
      <c r="P468" s="14">
        <f t="shared" si="18"/>
        <v>0</v>
      </c>
      <c r="Q468" s="14"/>
      <c r="R468" s="488"/>
    </row>
    <row r="469" spans="2:18" ht="30" customHeight="1" x14ac:dyDescent="0.2">
      <c r="B469" s="388"/>
      <c r="C469" s="388"/>
      <c r="D469" s="389"/>
      <c r="E469" s="389"/>
      <c r="F469" s="389"/>
      <c r="G469" s="393"/>
      <c r="H469" s="393"/>
      <c r="I469" s="394"/>
      <c r="J469" s="388"/>
      <c r="K469" s="392"/>
      <c r="L469" s="392"/>
      <c r="M469" s="392"/>
      <c r="N469" s="392"/>
      <c r="O469" s="399">
        <f t="shared" si="17"/>
        <v>0</v>
      </c>
      <c r="P469" s="14">
        <f t="shared" si="18"/>
        <v>0</v>
      </c>
      <c r="Q469" s="14"/>
      <c r="R469" s="488"/>
    </row>
    <row r="470" spans="2:18" ht="30" customHeight="1" x14ac:dyDescent="0.2">
      <c r="B470" s="388"/>
      <c r="C470" s="388"/>
      <c r="D470" s="389"/>
      <c r="E470" s="389"/>
      <c r="F470" s="389"/>
      <c r="G470" s="393"/>
      <c r="H470" s="393"/>
      <c r="I470" s="394"/>
      <c r="J470" s="388"/>
      <c r="K470" s="392"/>
      <c r="L470" s="392"/>
      <c r="M470" s="392"/>
      <c r="N470" s="392"/>
      <c r="O470" s="399">
        <f t="shared" si="17"/>
        <v>0</v>
      </c>
      <c r="P470" s="14">
        <f t="shared" si="18"/>
        <v>0</v>
      </c>
      <c r="Q470" s="14"/>
      <c r="R470" s="488"/>
    </row>
    <row r="471" spans="2:18" ht="30" customHeight="1" x14ac:dyDescent="0.2">
      <c r="B471" s="388"/>
      <c r="C471" s="388"/>
      <c r="D471" s="389"/>
      <c r="E471" s="389"/>
      <c r="F471" s="389"/>
      <c r="G471" s="393"/>
      <c r="H471" s="393"/>
      <c r="I471" s="394"/>
      <c r="J471" s="388"/>
      <c r="K471" s="392"/>
      <c r="L471" s="392"/>
      <c r="M471" s="392"/>
      <c r="N471" s="392"/>
      <c r="O471" s="399">
        <f t="shared" si="17"/>
        <v>0</v>
      </c>
      <c r="P471" s="14">
        <f t="shared" si="18"/>
        <v>0</v>
      </c>
      <c r="Q471" s="14"/>
      <c r="R471" s="488"/>
    </row>
    <row r="472" spans="2:18" ht="30" customHeight="1" x14ac:dyDescent="0.2">
      <c r="B472" s="388"/>
      <c r="C472" s="388"/>
      <c r="D472" s="389"/>
      <c r="E472" s="389"/>
      <c r="F472" s="389"/>
      <c r="G472" s="393"/>
      <c r="H472" s="393"/>
      <c r="I472" s="394"/>
      <c r="J472" s="388"/>
      <c r="K472" s="392"/>
      <c r="L472" s="392"/>
      <c r="M472" s="392"/>
      <c r="N472" s="392"/>
      <c r="O472" s="399">
        <f t="shared" si="17"/>
        <v>0</v>
      </c>
      <c r="P472" s="14">
        <f t="shared" si="18"/>
        <v>0</v>
      </c>
      <c r="Q472" s="14"/>
      <c r="R472" s="488"/>
    </row>
    <row r="473" spans="2:18" ht="30" customHeight="1" x14ac:dyDescent="0.2">
      <c r="B473" s="388"/>
      <c r="C473" s="388"/>
      <c r="D473" s="389"/>
      <c r="E473" s="389"/>
      <c r="F473" s="389"/>
      <c r="G473" s="393"/>
      <c r="H473" s="393"/>
      <c r="I473" s="394"/>
      <c r="J473" s="388"/>
      <c r="K473" s="392"/>
      <c r="L473" s="392"/>
      <c r="M473" s="392"/>
      <c r="N473" s="392"/>
      <c r="O473" s="399">
        <f t="shared" si="17"/>
        <v>0</v>
      </c>
      <c r="P473" s="14">
        <f t="shared" si="18"/>
        <v>0</v>
      </c>
      <c r="Q473" s="14"/>
      <c r="R473" s="488"/>
    </row>
    <row r="474" spans="2:18" ht="30" customHeight="1" x14ac:dyDescent="0.2">
      <c r="B474" s="388"/>
      <c r="C474" s="388"/>
      <c r="D474" s="389"/>
      <c r="E474" s="389"/>
      <c r="F474" s="389"/>
      <c r="G474" s="393"/>
      <c r="H474" s="393"/>
      <c r="I474" s="394"/>
      <c r="J474" s="388"/>
      <c r="K474" s="392"/>
      <c r="L474" s="392"/>
      <c r="M474" s="392"/>
      <c r="N474" s="392"/>
      <c r="O474" s="399">
        <f t="shared" si="17"/>
        <v>0</v>
      </c>
      <c r="P474" s="14">
        <f t="shared" si="18"/>
        <v>0</v>
      </c>
      <c r="Q474" s="14"/>
      <c r="R474" s="488"/>
    </row>
    <row r="475" spans="2:18" ht="30" customHeight="1" x14ac:dyDescent="0.2">
      <c r="B475" s="388"/>
      <c r="C475" s="388"/>
      <c r="D475" s="389"/>
      <c r="E475" s="389"/>
      <c r="F475" s="389"/>
      <c r="G475" s="393"/>
      <c r="H475" s="393"/>
      <c r="I475" s="394"/>
      <c r="J475" s="388"/>
      <c r="K475" s="392"/>
      <c r="L475" s="392"/>
      <c r="M475" s="392"/>
      <c r="N475" s="392"/>
      <c r="O475" s="399">
        <f t="shared" si="17"/>
        <v>0</v>
      </c>
      <c r="P475" s="14">
        <f t="shared" si="18"/>
        <v>0</v>
      </c>
      <c r="Q475" s="14"/>
      <c r="R475" s="488"/>
    </row>
    <row r="476" spans="2:18" ht="30" customHeight="1" x14ac:dyDescent="0.2">
      <c r="B476" s="388"/>
      <c r="C476" s="388"/>
      <c r="D476" s="389"/>
      <c r="E476" s="389"/>
      <c r="F476" s="389"/>
      <c r="G476" s="393"/>
      <c r="H476" s="393"/>
      <c r="I476" s="394"/>
      <c r="J476" s="388"/>
      <c r="K476" s="392"/>
      <c r="L476" s="392"/>
      <c r="M476" s="392"/>
      <c r="N476" s="392"/>
      <c r="O476" s="399">
        <f t="shared" si="17"/>
        <v>0</v>
      </c>
      <c r="P476" s="14">
        <f t="shared" si="18"/>
        <v>0</v>
      </c>
      <c r="Q476" s="14"/>
      <c r="R476" s="488"/>
    </row>
    <row r="477" spans="2:18" ht="30" customHeight="1" x14ac:dyDescent="0.2">
      <c r="B477" s="388"/>
      <c r="C477" s="388"/>
      <c r="D477" s="389"/>
      <c r="E477" s="389"/>
      <c r="F477" s="389"/>
      <c r="G477" s="393"/>
      <c r="H477" s="393"/>
      <c r="I477" s="394"/>
      <c r="J477" s="388"/>
      <c r="K477" s="392"/>
      <c r="L477" s="392"/>
      <c r="M477" s="392"/>
      <c r="N477" s="392"/>
      <c r="O477" s="399">
        <f t="shared" si="17"/>
        <v>0</v>
      </c>
      <c r="P477" s="14">
        <f t="shared" si="18"/>
        <v>0</v>
      </c>
      <c r="Q477" s="14"/>
      <c r="R477" s="488"/>
    </row>
    <row r="478" spans="2:18" ht="30" customHeight="1" x14ac:dyDescent="0.2">
      <c r="B478" s="388"/>
      <c r="C478" s="388"/>
      <c r="D478" s="389"/>
      <c r="E478" s="389"/>
      <c r="F478" s="389"/>
      <c r="G478" s="393"/>
      <c r="H478" s="393"/>
      <c r="I478" s="394"/>
      <c r="J478" s="388"/>
      <c r="K478" s="392"/>
      <c r="L478" s="392"/>
      <c r="M478" s="392"/>
      <c r="N478" s="392"/>
      <c r="O478" s="399">
        <f t="shared" si="17"/>
        <v>0</v>
      </c>
      <c r="P478" s="14">
        <f t="shared" si="18"/>
        <v>0</v>
      </c>
      <c r="Q478" s="14"/>
      <c r="R478" s="488"/>
    </row>
    <row r="479" spans="2:18" ht="30" customHeight="1" x14ac:dyDescent="0.2">
      <c r="B479" s="388"/>
      <c r="C479" s="388"/>
      <c r="D479" s="389"/>
      <c r="E479" s="389"/>
      <c r="F479" s="389"/>
      <c r="G479" s="393"/>
      <c r="H479" s="393"/>
      <c r="I479" s="394"/>
      <c r="J479" s="388"/>
      <c r="K479" s="392"/>
      <c r="L479" s="392"/>
      <c r="M479" s="392"/>
      <c r="N479" s="392"/>
      <c r="O479" s="399">
        <f t="shared" si="17"/>
        <v>0</v>
      </c>
      <c r="P479" s="14">
        <f t="shared" si="18"/>
        <v>0</v>
      </c>
      <c r="Q479" s="14"/>
      <c r="R479" s="488"/>
    </row>
    <row r="480" spans="2:18" ht="30" customHeight="1" x14ac:dyDescent="0.2">
      <c r="B480" s="388"/>
      <c r="C480" s="388"/>
      <c r="D480" s="389"/>
      <c r="E480" s="389"/>
      <c r="F480" s="389"/>
      <c r="G480" s="393"/>
      <c r="H480" s="393"/>
      <c r="I480" s="394"/>
      <c r="J480" s="388"/>
      <c r="K480" s="392"/>
      <c r="L480" s="392"/>
      <c r="M480" s="392"/>
      <c r="N480" s="392"/>
      <c r="O480" s="399">
        <f t="shared" si="17"/>
        <v>0</v>
      </c>
      <c r="P480" s="14">
        <f t="shared" si="18"/>
        <v>0</v>
      </c>
      <c r="Q480" s="14"/>
      <c r="R480" s="488"/>
    </row>
    <row r="481" spans="2:18" ht="30" customHeight="1" x14ac:dyDescent="0.2">
      <c r="B481" s="388"/>
      <c r="C481" s="388"/>
      <c r="D481" s="389"/>
      <c r="E481" s="389"/>
      <c r="F481" s="389"/>
      <c r="G481" s="393"/>
      <c r="H481" s="393"/>
      <c r="I481" s="394"/>
      <c r="J481" s="388"/>
      <c r="K481" s="392"/>
      <c r="L481" s="392"/>
      <c r="M481" s="392"/>
      <c r="N481" s="392"/>
      <c r="O481" s="399">
        <f t="shared" si="17"/>
        <v>0</v>
      </c>
      <c r="P481" s="14">
        <f t="shared" si="18"/>
        <v>0</v>
      </c>
      <c r="Q481" s="14"/>
      <c r="R481" s="488"/>
    </row>
    <row r="482" spans="2:18" ht="30" customHeight="1" x14ac:dyDescent="0.2">
      <c r="B482" s="388"/>
      <c r="C482" s="388"/>
      <c r="D482" s="389"/>
      <c r="E482" s="389"/>
      <c r="F482" s="389"/>
      <c r="G482" s="393"/>
      <c r="H482" s="393"/>
      <c r="I482" s="394"/>
      <c r="J482" s="388"/>
      <c r="K482" s="392"/>
      <c r="L482" s="392"/>
      <c r="M482" s="392"/>
      <c r="N482" s="392"/>
      <c r="O482" s="399">
        <f t="shared" si="17"/>
        <v>0</v>
      </c>
      <c r="P482" s="14">
        <f t="shared" si="18"/>
        <v>0</v>
      </c>
      <c r="Q482" s="14"/>
      <c r="R482" s="488"/>
    </row>
    <row r="483" spans="2:18" ht="30" customHeight="1" x14ac:dyDescent="0.2">
      <c r="B483" s="388"/>
      <c r="C483" s="388"/>
      <c r="D483" s="389"/>
      <c r="E483" s="389"/>
      <c r="F483" s="389"/>
      <c r="G483" s="393"/>
      <c r="H483" s="393"/>
      <c r="I483" s="394"/>
      <c r="J483" s="388"/>
      <c r="K483" s="392"/>
      <c r="L483" s="392"/>
      <c r="M483" s="392"/>
      <c r="N483" s="392"/>
      <c r="O483" s="399">
        <f t="shared" si="17"/>
        <v>0</v>
      </c>
      <c r="P483" s="14">
        <f t="shared" si="18"/>
        <v>0</v>
      </c>
      <c r="Q483" s="14"/>
      <c r="R483" s="488"/>
    </row>
    <row r="484" spans="2:18" ht="30" customHeight="1" x14ac:dyDescent="0.2">
      <c r="B484" s="388"/>
      <c r="C484" s="388"/>
      <c r="D484" s="389"/>
      <c r="E484" s="389"/>
      <c r="F484" s="389"/>
      <c r="G484" s="393"/>
      <c r="H484" s="393"/>
      <c r="I484" s="394"/>
      <c r="J484" s="388"/>
      <c r="K484" s="392"/>
      <c r="L484" s="392"/>
      <c r="M484" s="392"/>
      <c r="N484" s="392"/>
      <c r="O484" s="399">
        <f t="shared" si="17"/>
        <v>0</v>
      </c>
      <c r="P484" s="14">
        <f t="shared" si="18"/>
        <v>0</v>
      </c>
      <c r="Q484" s="14"/>
      <c r="R484" s="488"/>
    </row>
    <row r="485" spans="2:18" ht="30" customHeight="1" x14ac:dyDescent="0.2">
      <c r="B485" s="388"/>
      <c r="C485" s="388"/>
      <c r="D485" s="389"/>
      <c r="E485" s="389"/>
      <c r="F485" s="389"/>
      <c r="G485" s="393"/>
      <c r="H485" s="393"/>
      <c r="I485" s="394"/>
      <c r="J485" s="388"/>
      <c r="K485" s="392"/>
      <c r="L485" s="392"/>
      <c r="M485" s="392"/>
      <c r="N485" s="392"/>
      <c r="O485" s="399">
        <f t="shared" si="17"/>
        <v>0</v>
      </c>
      <c r="P485" s="14">
        <f t="shared" si="18"/>
        <v>0</v>
      </c>
      <c r="Q485" s="14"/>
      <c r="R485" s="488"/>
    </row>
    <row r="486" spans="2:18" ht="30" customHeight="1" x14ac:dyDescent="0.2">
      <c r="B486" s="388"/>
      <c r="C486" s="388"/>
      <c r="D486" s="389"/>
      <c r="E486" s="389"/>
      <c r="F486" s="389"/>
      <c r="G486" s="393"/>
      <c r="H486" s="393"/>
      <c r="I486" s="394"/>
      <c r="J486" s="388"/>
      <c r="K486" s="392"/>
      <c r="L486" s="392"/>
      <c r="M486" s="392"/>
      <c r="N486" s="392"/>
      <c r="O486" s="399">
        <f t="shared" si="17"/>
        <v>0</v>
      </c>
      <c r="P486" s="14">
        <f t="shared" si="18"/>
        <v>0</v>
      </c>
      <c r="Q486" s="14"/>
      <c r="R486" s="488"/>
    </row>
    <row r="487" spans="2:18" ht="30" customHeight="1" x14ac:dyDescent="0.2">
      <c r="B487" s="388"/>
      <c r="C487" s="388"/>
      <c r="D487" s="389"/>
      <c r="E487" s="389"/>
      <c r="F487" s="389"/>
      <c r="G487" s="393"/>
      <c r="H487" s="393"/>
      <c r="I487" s="394"/>
      <c r="J487" s="388"/>
      <c r="K487" s="392"/>
      <c r="L487" s="392"/>
      <c r="M487" s="392"/>
      <c r="N487" s="392"/>
      <c r="O487" s="399">
        <f t="shared" si="17"/>
        <v>0</v>
      </c>
      <c r="P487" s="14">
        <f t="shared" si="18"/>
        <v>0</v>
      </c>
      <c r="Q487" s="14"/>
      <c r="R487" s="488"/>
    </row>
    <row r="488" spans="2:18" ht="30" customHeight="1" x14ac:dyDescent="0.2">
      <c r="B488" s="388"/>
      <c r="C488" s="388"/>
      <c r="D488" s="389"/>
      <c r="E488" s="389"/>
      <c r="F488" s="389"/>
      <c r="G488" s="393"/>
      <c r="H488" s="393"/>
      <c r="I488" s="394"/>
      <c r="J488" s="388"/>
      <c r="K488" s="392"/>
      <c r="L488" s="392"/>
      <c r="M488" s="392"/>
      <c r="N488" s="392"/>
      <c r="O488" s="399">
        <f t="shared" si="17"/>
        <v>0</v>
      </c>
      <c r="P488" s="14">
        <f t="shared" si="18"/>
        <v>0</v>
      </c>
      <c r="Q488" s="14"/>
      <c r="R488" s="488"/>
    </row>
    <row r="489" spans="2:18" ht="30" customHeight="1" x14ac:dyDescent="0.2">
      <c r="B489" s="388"/>
      <c r="C489" s="388"/>
      <c r="D489" s="389"/>
      <c r="E489" s="389"/>
      <c r="F489" s="389"/>
      <c r="G489" s="393"/>
      <c r="H489" s="393"/>
      <c r="I489" s="394"/>
      <c r="J489" s="388"/>
      <c r="K489" s="392"/>
      <c r="L489" s="392"/>
      <c r="M489" s="392"/>
      <c r="N489" s="392"/>
      <c r="O489" s="399">
        <f t="shared" si="17"/>
        <v>0</v>
      </c>
      <c r="P489" s="14">
        <f t="shared" si="18"/>
        <v>0</v>
      </c>
      <c r="Q489" s="14"/>
      <c r="R489" s="488"/>
    </row>
    <row r="490" spans="2:18" ht="30" customHeight="1" x14ac:dyDescent="0.2">
      <c r="B490" s="388"/>
      <c r="C490" s="388"/>
      <c r="D490" s="389"/>
      <c r="E490" s="389"/>
      <c r="F490" s="389"/>
      <c r="G490" s="393"/>
      <c r="H490" s="393"/>
      <c r="I490" s="394"/>
      <c r="J490" s="388"/>
      <c r="K490" s="392"/>
      <c r="L490" s="392"/>
      <c r="M490" s="392"/>
      <c r="N490" s="392"/>
      <c r="O490" s="399">
        <f t="shared" si="17"/>
        <v>0</v>
      </c>
      <c r="P490" s="14">
        <f t="shared" si="18"/>
        <v>0</v>
      </c>
      <c r="Q490" s="14"/>
      <c r="R490" s="488"/>
    </row>
    <row r="491" spans="2:18" ht="30" customHeight="1" x14ac:dyDescent="0.2">
      <c r="B491" s="388"/>
      <c r="C491" s="388"/>
      <c r="D491" s="389"/>
      <c r="E491" s="389"/>
      <c r="F491" s="389"/>
      <c r="G491" s="393"/>
      <c r="H491" s="393"/>
      <c r="I491" s="394"/>
      <c r="J491" s="388"/>
      <c r="K491" s="392"/>
      <c r="L491" s="392"/>
      <c r="M491" s="392"/>
      <c r="N491" s="392"/>
      <c r="O491" s="399">
        <f t="shared" si="17"/>
        <v>0</v>
      </c>
      <c r="P491" s="14">
        <f t="shared" si="18"/>
        <v>0</v>
      </c>
      <c r="Q491" s="14"/>
      <c r="R491" s="488"/>
    </row>
    <row r="492" spans="2:18" ht="30" customHeight="1" x14ac:dyDescent="0.2">
      <c r="B492" s="388"/>
      <c r="C492" s="388"/>
      <c r="D492" s="389"/>
      <c r="E492" s="389"/>
      <c r="F492" s="389"/>
      <c r="G492" s="393"/>
      <c r="H492" s="393"/>
      <c r="I492" s="394"/>
      <c r="J492" s="388"/>
      <c r="K492" s="392"/>
      <c r="L492" s="392"/>
      <c r="M492" s="392"/>
      <c r="N492" s="392"/>
      <c r="O492" s="399">
        <f t="shared" si="17"/>
        <v>0</v>
      </c>
      <c r="P492" s="14">
        <f t="shared" si="18"/>
        <v>0</v>
      </c>
      <c r="Q492" s="14"/>
      <c r="R492" s="488"/>
    </row>
    <row r="493" spans="2:18" ht="30" customHeight="1" x14ac:dyDescent="0.2">
      <c r="B493" s="388"/>
      <c r="C493" s="388"/>
      <c r="D493" s="389"/>
      <c r="E493" s="389"/>
      <c r="F493" s="389"/>
      <c r="G493" s="393"/>
      <c r="H493" s="393"/>
      <c r="I493" s="394"/>
      <c r="J493" s="388"/>
      <c r="K493" s="392"/>
      <c r="L493" s="392"/>
      <c r="M493" s="392"/>
      <c r="N493" s="392"/>
      <c r="O493" s="399">
        <f t="shared" si="17"/>
        <v>0</v>
      </c>
      <c r="P493" s="14">
        <f t="shared" si="18"/>
        <v>0</v>
      </c>
      <c r="Q493" s="14"/>
      <c r="R493" s="488"/>
    </row>
    <row r="494" spans="2:18" ht="30" customHeight="1" x14ac:dyDescent="0.2">
      <c r="B494" s="388"/>
      <c r="C494" s="388"/>
      <c r="D494" s="389"/>
      <c r="E494" s="389"/>
      <c r="F494" s="389"/>
      <c r="G494" s="393"/>
      <c r="H494" s="393"/>
      <c r="I494" s="394"/>
      <c r="J494" s="388"/>
      <c r="K494" s="392"/>
      <c r="L494" s="392"/>
      <c r="M494" s="392"/>
      <c r="N494" s="392"/>
      <c r="O494" s="399">
        <f t="shared" si="17"/>
        <v>0</v>
      </c>
      <c r="P494" s="14">
        <f t="shared" si="18"/>
        <v>0</v>
      </c>
      <c r="Q494" s="14"/>
      <c r="R494" s="488"/>
    </row>
    <row r="495" spans="2:18" ht="30" customHeight="1" x14ac:dyDescent="0.2">
      <c r="B495" s="388"/>
      <c r="C495" s="388"/>
      <c r="D495" s="389"/>
      <c r="E495" s="389"/>
      <c r="F495" s="389"/>
      <c r="G495" s="393"/>
      <c r="H495" s="393"/>
      <c r="I495" s="394"/>
      <c r="J495" s="388"/>
      <c r="K495" s="392"/>
      <c r="L495" s="392"/>
      <c r="M495" s="392"/>
      <c r="N495" s="392"/>
      <c r="O495" s="399">
        <f t="shared" si="17"/>
        <v>0</v>
      </c>
      <c r="P495" s="14">
        <f t="shared" si="18"/>
        <v>0</v>
      </c>
      <c r="Q495" s="14"/>
      <c r="R495" s="488"/>
    </row>
    <row r="496" spans="2:18" ht="30" customHeight="1" x14ac:dyDescent="0.2">
      <c r="B496" s="388"/>
      <c r="C496" s="388"/>
      <c r="D496" s="389"/>
      <c r="E496" s="389"/>
      <c r="F496" s="389"/>
      <c r="G496" s="393"/>
      <c r="H496" s="393"/>
      <c r="I496" s="394"/>
      <c r="J496" s="388"/>
      <c r="K496" s="392"/>
      <c r="L496" s="392"/>
      <c r="M496" s="392"/>
      <c r="N496" s="392"/>
      <c r="O496" s="399">
        <f t="shared" si="17"/>
        <v>0</v>
      </c>
      <c r="P496" s="14">
        <f t="shared" si="18"/>
        <v>0</v>
      </c>
      <c r="Q496" s="14"/>
      <c r="R496" s="488"/>
    </row>
    <row r="497" spans="2:18" ht="30" customHeight="1" x14ac:dyDescent="0.2">
      <c r="B497" s="388"/>
      <c r="C497" s="388"/>
      <c r="D497" s="389"/>
      <c r="E497" s="389"/>
      <c r="F497" s="389"/>
      <c r="G497" s="393"/>
      <c r="H497" s="393"/>
      <c r="I497" s="394"/>
      <c r="J497" s="388"/>
      <c r="K497" s="392"/>
      <c r="L497" s="392"/>
      <c r="M497" s="392"/>
      <c r="N497" s="392"/>
      <c r="O497" s="399">
        <f t="shared" si="17"/>
        <v>0</v>
      </c>
      <c r="P497" s="14">
        <f t="shared" si="18"/>
        <v>0</v>
      </c>
      <c r="Q497" s="14"/>
      <c r="R497" s="488"/>
    </row>
    <row r="498" spans="2:18" ht="30" customHeight="1" x14ac:dyDescent="0.2">
      <c r="B498" s="388"/>
      <c r="C498" s="388"/>
      <c r="D498" s="389"/>
      <c r="E498" s="389"/>
      <c r="F498" s="389"/>
      <c r="G498" s="393"/>
      <c r="H498" s="393"/>
      <c r="I498" s="394"/>
      <c r="J498" s="388"/>
      <c r="K498" s="392"/>
      <c r="L498" s="392"/>
      <c r="M498" s="392"/>
      <c r="N498" s="392"/>
      <c r="O498" s="399">
        <f t="shared" si="17"/>
        <v>0</v>
      </c>
      <c r="P498" s="14">
        <f t="shared" si="18"/>
        <v>0</v>
      </c>
      <c r="Q498" s="14"/>
      <c r="R498" s="488"/>
    </row>
    <row r="499" spans="2:18" ht="30" customHeight="1" x14ac:dyDescent="0.2">
      <c r="B499" s="388"/>
      <c r="C499" s="388"/>
      <c r="D499" s="389"/>
      <c r="E499" s="389"/>
      <c r="F499" s="389"/>
      <c r="G499" s="393"/>
      <c r="H499" s="393"/>
      <c r="I499" s="394"/>
      <c r="J499" s="388"/>
      <c r="K499" s="392"/>
      <c r="L499" s="392"/>
      <c r="M499" s="392"/>
      <c r="N499" s="392"/>
      <c r="O499" s="399">
        <f t="shared" si="17"/>
        <v>0</v>
      </c>
      <c r="P499" s="14">
        <f t="shared" si="18"/>
        <v>0</v>
      </c>
      <c r="Q499" s="14"/>
      <c r="R499" s="488"/>
    </row>
    <row r="500" spans="2:18" ht="30" customHeight="1" x14ac:dyDescent="0.2">
      <c r="B500" s="388"/>
      <c r="C500" s="388"/>
      <c r="D500" s="389"/>
      <c r="E500" s="389"/>
      <c r="F500" s="389"/>
      <c r="G500" s="393"/>
      <c r="H500" s="393"/>
      <c r="I500" s="394"/>
      <c r="J500" s="388"/>
      <c r="K500" s="392"/>
      <c r="L500" s="392"/>
      <c r="M500" s="392"/>
      <c r="N500" s="392"/>
      <c r="O500" s="399">
        <f t="shared" si="17"/>
        <v>0</v>
      </c>
      <c r="P500" s="14">
        <f t="shared" si="18"/>
        <v>0</v>
      </c>
      <c r="Q500" s="14"/>
      <c r="R500" s="488"/>
    </row>
    <row r="501" spans="2:18" ht="30" customHeight="1" x14ac:dyDescent="0.2">
      <c r="B501" s="388"/>
      <c r="C501" s="388"/>
      <c r="D501" s="389"/>
      <c r="E501" s="389"/>
      <c r="F501" s="389"/>
      <c r="G501" s="393"/>
      <c r="H501" s="393"/>
      <c r="I501" s="394"/>
      <c r="J501" s="388"/>
      <c r="K501" s="392"/>
      <c r="L501" s="392"/>
      <c r="M501" s="392"/>
      <c r="N501" s="392"/>
      <c r="O501" s="399">
        <f t="shared" ref="O501:O526" si="19">+N501+M501</f>
        <v>0</v>
      </c>
      <c r="P501" s="14">
        <f t="shared" ref="P501:P526" si="20">+O501-Q501</f>
        <v>0</v>
      </c>
      <c r="Q501" s="14"/>
      <c r="R501" s="488"/>
    </row>
    <row r="502" spans="2:18" ht="30" customHeight="1" x14ac:dyDescent="0.2">
      <c r="B502" s="388"/>
      <c r="C502" s="388"/>
      <c r="D502" s="389"/>
      <c r="E502" s="389"/>
      <c r="F502" s="389"/>
      <c r="G502" s="393"/>
      <c r="H502" s="393"/>
      <c r="I502" s="394"/>
      <c r="J502" s="388"/>
      <c r="K502" s="392"/>
      <c r="L502" s="392"/>
      <c r="M502" s="392"/>
      <c r="N502" s="392"/>
      <c r="O502" s="399">
        <f t="shared" si="19"/>
        <v>0</v>
      </c>
      <c r="P502" s="14">
        <f t="shared" si="20"/>
        <v>0</v>
      </c>
      <c r="Q502" s="14"/>
      <c r="R502" s="488"/>
    </row>
    <row r="503" spans="2:18" ht="30" customHeight="1" x14ac:dyDescent="0.2">
      <c r="B503" s="388"/>
      <c r="C503" s="388"/>
      <c r="D503" s="389"/>
      <c r="E503" s="389"/>
      <c r="F503" s="389"/>
      <c r="G503" s="393"/>
      <c r="H503" s="393"/>
      <c r="I503" s="394"/>
      <c r="J503" s="388"/>
      <c r="K503" s="392"/>
      <c r="L503" s="392"/>
      <c r="M503" s="392"/>
      <c r="N503" s="392"/>
      <c r="O503" s="399">
        <f t="shared" si="19"/>
        <v>0</v>
      </c>
      <c r="P503" s="14">
        <f t="shared" si="20"/>
        <v>0</v>
      </c>
      <c r="Q503" s="14"/>
      <c r="R503" s="488"/>
    </row>
    <row r="504" spans="2:18" ht="30" customHeight="1" x14ac:dyDescent="0.2">
      <c r="B504" s="388"/>
      <c r="C504" s="388"/>
      <c r="D504" s="389"/>
      <c r="E504" s="389"/>
      <c r="F504" s="389"/>
      <c r="G504" s="393"/>
      <c r="H504" s="393"/>
      <c r="I504" s="394"/>
      <c r="J504" s="388"/>
      <c r="K504" s="392"/>
      <c r="L504" s="392"/>
      <c r="M504" s="392"/>
      <c r="N504" s="392"/>
      <c r="O504" s="399">
        <f t="shared" si="19"/>
        <v>0</v>
      </c>
      <c r="P504" s="14">
        <f t="shared" si="20"/>
        <v>0</v>
      </c>
      <c r="Q504" s="14"/>
      <c r="R504" s="488"/>
    </row>
    <row r="505" spans="2:18" ht="30" customHeight="1" x14ac:dyDescent="0.2">
      <c r="B505" s="388"/>
      <c r="C505" s="388"/>
      <c r="D505" s="389"/>
      <c r="E505" s="389"/>
      <c r="F505" s="389"/>
      <c r="G505" s="393"/>
      <c r="H505" s="393"/>
      <c r="I505" s="394"/>
      <c r="J505" s="388"/>
      <c r="K505" s="392"/>
      <c r="L505" s="392"/>
      <c r="M505" s="392"/>
      <c r="N505" s="392"/>
      <c r="O505" s="399">
        <f t="shared" si="19"/>
        <v>0</v>
      </c>
      <c r="P505" s="14">
        <f t="shared" si="20"/>
        <v>0</v>
      </c>
      <c r="Q505" s="14"/>
      <c r="R505" s="488"/>
    </row>
    <row r="506" spans="2:18" ht="30" customHeight="1" x14ac:dyDescent="0.2">
      <c r="B506" s="388"/>
      <c r="C506" s="388"/>
      <c r="D506" s="389"/>
      <c r="E506" s="389"/>
      <c r="F506" s="389"/>
      <c r="G506" s="393"/>
      <c r="H506" s="393"/>
      <c r="I506" s="394"/>
      <c r="J506" s="388"/>
      <c r="K506" s="392"/>
      <c r="L506" s="392"/>
      <c r="M506" s="392"/>
      <c r="N506" s="392"/>
      <c r="O506" s="399">
        <f t="shared" si="19"/>
        <v>0</v>
      </c>
      <c r="P506" s="14">
        <f t="shared" si="20"/>
        <v>0</v>
      </c>
      <c r="Q506" s="14"/>
      <c r="R506" s="488"/>
    </row>
    <row r="507" spans="2:18" ht="30" customHeight="1" x14ac:dyDescent="0.2">
      <c r="B507" s="388"/>
      <c r="C507" s="388"/>
      <c r="D507" s="389"/>
      <c r="E507" s="389"/>
      <c r="F507" s="389"/>
      <c r="G507" s="393"/>
      <c r="H507" s="393"/>
      <c r="I507" s="394"/>
      <c r="J507" s="388"/>
      <c r="K507" s="392"/>
      <c r="L507" s="392"/>
      <c r="M507" s="392"/>
      <c r="N507" s="392"/>
      <c r="O507" s="399">
        <f t="shared" si="19"/>
        <v>0</v>
      </c>
      <c r="P507" s="14">
        <f t="shared" si="20"/>
        <v>0</v>
      </c>
      <c r="Q507" s="14"/>
      <c r="R507" s="488"/>
    </row>
    <row r="508" spans="2:18" ht="30" customHeight="1" x14ac:dyDescent="0.2">
      <c r="B508" s="388"/>
      <c r="C508" s="388"/>
      <c r="D508" s="389"/>
      <c r="E508" s="389"/>
      <c r="F508" s="389"/>
      <c r="G508" s="393"/>
      <c r="H508" s="393"/>
      <c r="I508" s="394"/>
      <c r="J508" s="388"/>
      <c r="K508" s="392"/>
      <c r="L508" s="392"/>
      <c r="M508" s="392"/>
      <c r="N508" s="392"/>
      <c r="O508" s="399">
        <f t="shared" si="19"/>
        <v>0</v>
      </c>
      <c r="P508" s="14">
        <f t="shared" si="20"/>
        <v>0</v>
      </c>
      <c r="Q508" s="14"/>
      <c r="R508" s="488"/>
    </row>
    <row r="509" spans="2:18" ht="30" customHeight="1" x14ac:dyDescent="0.2">
      <c r="B509" s="388"/>
      <c r="C509" s="388"/>
      <c r="D509" s="389"/>
      <c r="E509" s="389"/>
      <c r="F509" s="389"/>
      <c r="G509" s="393"/>
      <c r="H509" s="393"/>
      <c r="I509" s="394"/>
      <c r="J509" s="388"/>
      <c r="K509" s="392"/>
      <c r="L509" s="392"/>
      <c r="M509" s="392"/>
      <c r="N509" s="392"/>
      <c r="O509" s="399">
        <f t="shared" si="19"/>
        <v>0</v>
      </c>
      <c r="P509" s="14">
        <f t="shared" si="20"/>
        <v>0</v>
      </c>
      <c r="Q509" s="14"/>
      <c r="R509" s="488"/>
    </row>
    <row r="510" spans="2:18" ht="30" customHeight="1" x14ac:dyDescent="0.2">
      <c r="B510" s="388"/>
      <c r="C510" s="388"/>
      <c r="D510" s="389"/>
      <c r="E510" s="389"/>
      <c r="F510" s="389"/>
      <c r="G510" s="393"/>
      <c r="H510" s="393"/>
      <c r="I510" s="394"/>
      <c r="J510" s="388"/>
      <c r="K510" s="392"/>
      <c r="L510" s="392"/>
      <c r="M510" s="392"/>
      <c r="N510" s="392"/>
      <c r="O510" s="399">
        <f t="shared" si="19"/>
        <v>0</v>
      </c>
      <c r="P510" s="14">
        <f t="shared" si="20"/>
        <v>0</v>
      </c>
      <c r="Q510" s="14"/>
      <c r="R510" s="488"/>
    </row>
    <row r="511" spans="2:18" ht="30" customHeight="1" x14ac:dyDescent="0.2">
      <c r="B511" s="388"/>
      <c r="C511" s="388"/>
      <c r="D511" s="389"/>
      <c r="E511" s="389"/>
      <c r="F511" s="389"/>
      <c r="G511" s="393"/>
      <c r="H511" s="393"/>
      <c r="I511" s="394"/>
      <c r="J511" s="388"/>
      <c r="K511" s="392"/>
      <c r="L511" s="392"/>
      <c r="M511" s="392"/>
      <c r="N511" s="392"/>
      <c r="O511" s="399">
        <f t="shared" si="19"/>
        <v>0</v>
      </c>
      <c r="P511" s="14">
        <f t="shared" si="20"/>
        <v>0</v>
      </c>
      <c r="Q511" s="14"/>
      <c r="R511" s="488"/>
    </row>
    <row r="512" spans="2:18" ht="30" customHeight="1" x14ac:dyDescent="0.2">
      <c r="B512" s="388"/>
      <c r="C512" s="388"/>
      <c r="D512" s="389"/>
      <c r="E512" s="389"/>
      <c r="F512" s="389"/>
      <c r="G512" s="393"/>
      <c r="H512" s="393"/>
      <c r="I512" s="394"/>
      <c r="J512" s="388"/>
      <c r="K512" s="392"/>
      <c r="L512" s="392"/>
      <c r="M512" s="392"/>
      <c r="N512" s="392"/>
      <c r="O512" s="399">
        <f t="shared" si="19"/>
        <v>0</v>
      </c>
      <c r="P512" s="14">
        <f t="shared" si="20"/>
        <v>0</v>
      </c>
      <c r="Q512" s="14"/>
      <c r="R512" s="488"/>
    </row>
    <row r="513" spans="2:18" ht="30" customHeight="1" x14ac:dyDescent="0.2">
      <c r="B513" s="388"/>
      <c r="C513" s="388"/>
      <c r="D513" s="389"/>
      <c r="E513" s="389"/>
      <c r="F513" s="389"/>
      <c r="G513" s="393"/>
      <c r="H513" s="393"/>
      <c r="I513" s="394"/>
      <c r="J513" s="388"/>
      <c r="K513" s="392"/>
      <c r="L513" s="392"/>
      <c r="M513" s="392"/>
      <c r="N513" s="392"/>
      <c r="O513" s="399">
        <f t="shared" si="19"/>
        <v>0</v>
      </c>
      <c r="P513" s="14">
        <f t="shared" si="20"/>
        <v>0</v>
      </c>
      <c r="Q513" s="14"/>
      <c r="R513" s="488"/>
    </row>
    <row r="514" spans="2:18" ht="30" customHeight="1" x14ac:dyDescent="0.2">
      <c r="B514" s="388"/>
      <c r="C514" s="388"/>
      <c r="D514" s="389"/>
      <c r="E514" s="389"/>
      <c r="F514" s="389"/>
      <c r="G514" s="393"/>
      <c r="H514" s="393"/>
      <c r="I514" s="394"/>
      <c r="J514" s="388"/>
      <c r="K514" s="392"/>
      <c r="L514" s="392"/>
      <c r="M514" s="392"/>
      <c r="N514" s="392"/>
      <c r="O514" s="399">
        <f t="shared" si="19"/>
        <v>0</v>
      </c>
      <c r="P514" s="14">
        <f t="shared" si="20"/>
        <v>0</v>
      </c>
      <c r="Q514" s="14"/>
      <c r="R514" s="488"/>
    </row>
    <row r="515" spans="2:18" ht="30" customHeight="1" x14ac:dyDescent="0.2">
      <c r="B515" s="388"/>
      <c r="C515" s="388"/>
      <c r="D515" s="389"/>
      <c r="E515" s="389"/>
      <c r="F515" s="389"/>
      <c r="G515" s="393"/>
      <c r="H515" s="393"/>
      <c r="I515" s="394"/>
      <c r="J515" s="388"/>
      <c r="K515" s="392"/>
      <c r="L515" s="392"/>
      <c r="M515" s="392"/>
      <c r="N515" s="392"/>
      <c r="O515" s="399">
        <f t="shared" si="19"/>
        <v>0</v>
      </c>
      <c r="P515" s="14">
        <f t="shared" si="20"/>
        <v>0</v>
      </c>
      <c r="Q515" s="14"/>
      <c r="R515" s="488"/>
    </row>
    <row r="516" spans="2:18" ht="30" customHeight="1" x14ac:dyDescent="0.2">
      <c r="B516" s="388"/>
      <c r="C516" s="388"/>
      <c r="D516" s="389"/>
      <c r="E516" s="389"/>
      <c r="F516" s="389"/>
      <c r="G516" s="393"/>
      <c r="H516" s="393"/>
      <c r="I516" s="394"/>
      <c r="J516" s="388"/>
      <c r="K516" s="392"/>
      <c r="L516" s="392"/>
      <c r="M516" s="392"/>
      <c r="N516" s="392"/>
      <c r="O516" s="399">
        <f t="shared" si="19"/>
        <v>0</v>
      </c>
      <c r="P516" s="14">
        <f t="shared" si="20"/>
        <v>0</v>
      </c>
      <c r="Q516" s="14"/>
      <c r="R516" s="488"/>
    </row>
    <row r="517" spans="2:18" ht="30" customHeight="1" x14ac:dyDescent="0.2">
      <c r="B517" s="388"/>
      <c r="C517" s="388"/>
      <c r="D517" s="389"/>
      <c r="E517" s="389"/>
      <c r="F517" s="389"/>
      <c r="G517" s="393"/>
      <c r="H517" s="393"/>
      <c r="I517" s="394"/>
      <c r="J517" s="388"/>
      <c r="K517" s="392"/>
      <c r="L517" s="392"/>
      <c r="M517" s="392"/>
      <c r="N517" s="392"/>
      <c r="O517" s="399">
        <f t="shared" si="19"/>
        <v>0</v>
      </c>
      <c r="P517" s="14">
        <f t="shared" si="20"/>
        <v>0</v>
      </c>
      <c r="Q517" s="14"/>
      <c r="R517" s="488"/>
    </row>
    <row r="518" spans="2:18" ht="30" customHeight="1" x14ac:dyDescent="0.2">
      <c r="B518" s="388"/>
      <c r="C518" s="388"/>
      <c r="D518" s="389"/>
      <c r="E518" s="389"/>
      <c r="F518" s="389"/>
      <c r="G518" s="393"/>
      <c r="H518" s="393"/>
      <c r="I518" s="394"/>
      <c r="J518" s="388"/>
      <c r="K518" s="392"/>
      <c r="L518" s="392"/>
      <c r="M518" s="392"/>
      <c r="N518" s="392"/>
      <c r="O518" s="399">
        <f t="shared" si="19"/>
        <v>0</v>
      </c>
      <c r="P518" s="14">
        <f t="shared" si="20"/>
        <v>0</v>
      </c>
      <c r="Q518" s="14"/>
      <c r="R518" s="488"/>
    </row>
    <row r="519" spans="2:18" ht="30" customHeight="1" x14ac:dyDescent="0.2">
      <c r="B519" s="388"/>
      <c r="C519" s="388"/>
      <c r="D519" s="389"/>
      <c r="E519" s="389"/>
      <c r="F519" s="389"/>
      <c r="G519" s="393"/>
      <c r="H519" s="393"/>
      <c r="I519" s="394"/>
      <c r="J519" s="388"/>
      <c r="K519" s="392"/>
      <c r="L519" s="392"/>
      <c r="M519" s="392"/>
      <c r="N519" s="392"/>
      <c r="O519" s="399">
        <f t="shared" si="19"/>
        <v>0</v>
      </c>
      <c r="P519" s="14">
        <f t="shared" si="20"/>
        <v>0</v>
      </c>
      <c r="Q519" s="14"/>
      <c r="R519" s="488"/>
    </row>
    <row r="520" spans="2:18" ht="30" customHeight="1" x14ac:dyDescent="0.2">
      <c r="B520" s="388"/>
      <c r="C520" s="388"/>
      <c r="D520" s="389"/>
      <c r="E520" s="389"/>
      <c r="F520" s="389"/>
      <c r="G520" s="393"/>
      <c r="H520" s="393"/>
      <c r="I520" s="394"/>
      <c r="J520" s="388"/>
      <c r="K520" s="392"/>
      <c r="L520" s="392"/>
      <c r="M520" s="392"/>
      <c r="N520" s="392"/>
      <c r="O520" s="399">
        <f t="shared" si="19"/>
        <v>0</v>
      </c>
      <c r="P520" s="14">
        <f t="shared" si="20"/>
        <v>0</v>
      </c>
      <c r="Q520" s="14"/>
      <c r="R520" s="488"/>
    </row>
    <row r="521" spans="2:18" ht="30" customHeight="1" x14ac:dyDescent="0.2">
      <c r="B521" s="388"/>
      <c r="C521" s="388"/>
      <c r="D521" s="389"/>
      <c r="E521" s="389"/>
      <c r="F521" s="389"/>
      <c r="G521" s="393"/>
      <c r="H521" s="393"/>
      <c r="I521" s="394"/>
      <c r="J521" s="388"/>
      <c r="K521" s="392"/>
      <c r="L521" s="392"/>
      <c r="M521" s="392"/>
      <c r="N521" s="392"/>
      <c r="O521" s="399">
        <f t="shared" si="19"/>
        <v>0</v>
      </c>
      <c r="P521" s="14">
        <f t="shared" si="20"/>
        <v>0</v>
      </c>
      <c r="Q521" s="14"/>
      <c r="R521" s="488"/>
    </row>
    <row r="522" spans="2:18" ht="30" customHeight="1" x14ac:dyDescent="0.2">
      <c r="B522" s="388"/>
      <c r="C522" s="388"/>
      <c r="D522" s="389"/>
      <c r="E522" s="389"/>
      <c r="F522" s="389"/>
      <c r="G522" s="393"/>
      <c r="H522" s="393"/>
      <c r="I522" s="394"/>
      <c r="J522" s="388"/>
      <c r="K522" s="392"/>
      <c r="L522" s="392"/>
      <c r="M522" s="392"/>
      <c r="N522" s="392"/>
      <c r="O522" s="399">
        <f t="shared" si="19"/>
        <v>0</v>
      </c>
      <c r="P522" s="14">
        <f t="shared" si="20"/>
        <v>0</v>
      </c>
      <c r="Q522" s="14"/>
      <c r="R522" s="488"/>
    </row>
    <row r="523" spans="2:18" ht="30" customHeight="1" x14ac:dyDescent="0.2">
      <c r="B523" s="388"/>
      <c r="C523" s="388"/>
      <c r="D523" s="389"/>
      <c r="E523" s="389"/>
      <c r="F523" s="389"/>
      <c r="G523" s="393"/>
      <c r="H523" s="393"/>
      <c r="I523" s="394"/>
      <c r="J523" s="388"/>
      <c r="K523" s="392"/>
      <c r="L523" s="392"/>
      <c r="M523" s="392"/>
      <c r="N523" s="392"/>
      <c r="O523" s="399">
        <f t="shared" si="19"/>
        <v>0</v>
      </c>
      <c r="P523" s="14">
        <f t="shared" si="20"/>
        <v>0</v>
      </c>
      <c r="Q523" s="14"/>
      <c r="R523" s="488"/>
    </row>
    <row r="524" spans="2:18" ht="30" customHeight="1" x14ac:dyDescent="0.2">
      <c r="B524" s="388"/>
      <c r="C524" s="388"/>
      <c r="D524" s="389"/>
      <c r="E524" s="389"/>
      <c r="F524" s="389"/>
      <c r="G524" s="393"/>
      <c r="H524" s="393"/>
      <c r="I524" s="394"/>
      <c r="J524" s="388"/>
      <c r="K524" s="392"/>
      <c r="L524" s="392"/>
      <c r="M524" s="392"/>
      <c r="N524" s="392"/>
      <c r="O524" s="399">
        <f t="shared" si="19"/>
        <v>0</v>
      </c>
      <c r="P524" s="14">
        <f t="shared" si="20"/>
        <v>0</v>
      </c>
      <c r="Q524" s="14"/>
      <c r="R524" s="488"/>
    </row>
    <row r="525" spans="2:18" ht="30" customHeight="1" x14ac:dyDescent="0.2">
      <c r="B525" s="388"/>
      <c r="C525" s="388"/>
      <c r="D525" s="389"/>
      <c r="E525" s="389"/>
      <c r="F525" s="389"/>
      <c r="G525" s="393"/>
      <c r="H525" s="393"/>
      <c r="I525" s="394"/>
      <c r="J525" s="388"/>
      <c r="K525" s="392"/>
      <c r="L525" s="392"/>
      <c r="M525" s="392"/>
      <c r="N525" s="392"/>
      <c r="O525" s="399">
        <f t="shared" si="19"/>
        <v>0</v>
      </c>
      <c r="P525" s="14">
        <f t="shared" si="20"/>
        <v>0</v>
      </c>
      <c r="Q525" s="14"/>
      <c r="R525" s="488"/>
    </row>
    <row r="526" spans="2:18" ht="30" customHeight="1" x14ac:dyDescent="0.2">
      <c r="B526" s="388"/>
      <c r="C526" s="388"/>
      <c r="D526" s="389"/>
      <c r="E526" s="389"/>
      <c r="F526" s="389"/>
      <c r="G526" s="393"/>
      <c r="H526" s="393"/>
      <c r="I526" s="394"/>
      <c r="J526" s="388"/>
      <c r="K526" s="392"/>
      <c r="L526" s="392"/>
      <c r="M526" s="392"/>
      <c r="N526" s="392"/>
      <c r="O526" s="399">
        <f t="shared" si="19"/>
        <v>0</v>
      </c>
      <c r="P526" s="14">
        <f t="shared" si="20"/>
        <v>0</v>
      </c>
      <c r="Q526" s="14"/>
      <c r="R526" s="488"/>
    </row>
    <row r="527" spans="2:18" ht="30" customHeight="1" x14ac:dyDescent="0.2">
      <c r="B527" s="388"/>
      <c r="C527" s="388"/>
      <c r="D527" s="389"/>
      <c r="E527" s="389"/>
      <c r="F527" s="389"/>
      <c r="G527" s="393"/>
      <c r="H527" s="393"/>
      <c r="I527" s="394"/>
      <c r="J527" s="388"/>
      <c r="K527" s="392"/>
      <c r="L527" s="392"/>
      <c r="M527" s="392"/>
      <c r="N527" s="392"/>
      <c r="O527" s="399">
        <f t="shared" ref="O527:O590" si="21">+N527+M527</f>
        <v>0</v>
      </c>
      <c r="P527" s="14">
        <f t="shared" ref="P527:P590" si="22">+O527-Q527</f>
        <v>0</v>
      </c>
      <c r="Q527" s="14"/>
      <c r="R527" s="488"/>
    </row>
    <row r="528" spans="2:18" ht="30" customHeight="1" x14ac:dyDescent="0.2">
      <c r="B528" s="388"/>
      <c r="C528" s="388"/>
      <c r="D528" s="389"/>
      <c r="E528" s="389"/>
      <c r="F528" s="389"/>
      <c r="G528" s="393"/>
      <c r="H528" s="393"/>
      <c r="I528" s="394"/>
      <c r="J528" s="388"/>
      <c r="K528" s="392"/>
      <c r="L528" s="392"/>
      <c r="M528" s="392"/>
      <c r="N528" s="392"/>
      <c r="O528" s="399">
        <f t="shared" si="21"/>
        <v>0</v>
      </c>
      <c r="P528" s="14">
        <f t="shared" si="22"/>
        <v>0</v>
      </c>
      <c r="Q528" s="14"/>
      <c r="R528" s="488"/>
    </row>
    <row r="529" spans="2:18" ht="30" customHeight="1" x14ac:dyDescent="0.2">
      <c r="B529" s="388"/>
      <c r="C529" s="388"/>
      <c r="D529" s="389"/>
      <c r="E529" s="389"/>
      <c r="F529" s="389"/>
      <c r="G529" s="393"/>
      <c r="H529" s="393"/>
      <c r="I529" s="394"/>
      <c r="J529" s="388"/>
      <c r="K529" s="392"/>
      <c r="L529" s="392"/>
      <c r="M529" s="392"/>
      <c r="N529" s="392"/>
      <c r="O529" s="399">
        <f t="shared" si="21"/>
        <v>0</v>
      </c>
      <c r="P529" s="14">
        <f t="shared" si="22"/>
        <v>0</v>
      </c>
      <c r="Q529" s="14"/>
      <c r="R529" s="488"/>
    </row>
    <row r="530" spans="2:18" ht="30" customHeight="1" x14ac:dyDescent="0.2">
      <c r="B530" s="388"/>
      <c r="C530" s="388"/>
      <c r="D530" s="389"/>
      <c r="E530" s="389"/>
      <c r="F530" s="389"/>
      <c r="G530" s="393"/>
      <c r="H530" s="393"/>
      <c r="I530" s="394"/>
      <c r="J530" s="388"/>
      <c r="K530" s="392"/>
      <c r="L530" s="392"/>
      <c r="M530" s="392"/>
      <c r="N530" s="392"/>
      <c r="O530" s="399">
        <f t="shared" si="21"/>
        <v>0</v>
      </c>
      <c r="P530" s="14">
        <f t="shared" si="22"/>
        <v>0</v>
      </c>
      <c r="Q530" s="14"/>
      <c r="R530" s="488"/>
    </row>
    <row r="531" spans="2:18" ht="30" customHeight="1" x14ac:dyDescent="0.2">
      <c r="B531" s="388"/>
      <c r="C531" s="388"/>
      <c r="D531" s="389"/>
      <c r="E531" s="389"/>
      <c r="F531" s="389"/>
      <c r="G531" s="393"/>
      <c r="H531" s="393"/>
      <c r="I531" s="394"/>
      <c r="J531" s="388"/>
      <c r="K531" s="392"/>
      <c r="L531" s="392"/>
      <c r="M531" s="392"/>
      <c r="N531" s="392"/>
      <c r="O531" s="399">
        <f t="shared" si="21"/>
        <v>0</v>
      </c>
      <c r="P531" s="14">
        <f t="shared" si="22"/>
        <v>0</v>
      </c>
      <c r="Q531" s="14"/>
      <c r="R531" s="488"/>
    </row>
    <row r="532" spans="2:18" ht="30" customHeight="1" x14ac:dyDescent="0.2">
      <c r="B532" s="388"/>
      <c r="C532" s="388"/>
      <c r="D532" s="389"/>
      <c r="E532" s="389"/>
      <c r="F532" s="389"/>
      <c r="G532" s="393"/>
      <c r="H532" s="393"/>
      <c r="I532" s="394"/>
      <c r="J532" s="388"/>
      <c r="K532" s="392"/>
      <c r="L532" s="392"/>
      <c r="M532" s="392"/>
      <c r="N532" s="392"/>
      <c r="O532" s="399">
        <f t="shared" si="21"/>
        <v>0</v>
      </c>
      <c r="P532" s="14">
        <f t="shared" si="22"/>
        <v>0</v>
      </c>
      <c r="Q532" s="14"/>
      <c r="R532" s="488"/>
    </row>
    <row r="533" spans="2:18" ht="30" customHeight="1" x14ac:dyDescent="0.2">
      <c r="B533" s="388"/>
      <c r="C533" s="388"/>
      <c r="D533" s="389"/>
      <c r="E533" s="389"/>
      <c r="F533" s="389"/>
      <c r="G533" s="393"/>
      <c r="H533" s="393"/>
      <c r="I533" s="394"/>
      <c r="J533" s="388"/>
      <c r="K533" s="392"/>
      <c r="L533" s="392"/>
      <c r="M533" s="392"/>
      <c r="N533" s="392"/>
      <c r="O533" s="399">
        <f t="shared" si="21"/>
        <v>0</v>
      </c>
      <c r="P533" s="14">
        <f t="shared" si="22"/>
        <v>0</v>
      </c>
      <c r="Q533" s="14"/>
      <c r="R533" s="488"/>
    </row>
    <row r="534" spans="2:18" ht="30" customHeight="1" x14ac:dyDescent="0.2">
      <c r="B534" s="388"/>
      <c r="C534" s="388"/>
      <c r="D534" s="389"/>
      <c r="E534" s="389"/>
      <c r="F534" s="389"/>
      <c r="G534" s="393"/>
      <c r="H534" s="393"/>
      <c r="I534" s="394"/>
      <c r="J534" s="388"/>
      <c r="K534" s="392"/>
      <c r="L534" s="392"/>
      <c r="M534" s="392"/>
      <c r="N534" s="392"/>
      <c r="O534" s="399">
        <f t="shared" si="21"/>
        <v>0</v>
      </c>
      <c r="P534" s="14">
        <f t="shared" si="22"/>
        <v>0</v>
      </c>
      <c r="Q534" s="14"/>
      <c r="R534" s="488"/>
    </row>
    <row r="535" spans="2:18" ht="30" customHeight="1" x14ac:dyDescent="0.2">
      <c r="B535" s="388"/>
      <c r="C535" s="388"/>
      <c r="D535" s="389"/>
      <c r="E535" s="389"/>
      <c r="F535" s="389"/>
      <c r="G535" s="393"/>
      <c r="H535" s="393"/>
      <c r="I535" s="394"/>
      <c r="J535" s="388"/>
      <c r="K535" s="392"/>
      <c r="L535" s="392"/>
      <c r="M535" s="392"/>
      <c r="N535" s="392"/>
      <c r="O535" s="399">
        <f t="shared" si="21"/>
        <v>0</v>
      </c>
      <c r="P535" s="14">
        <f t="shared" si="22"/>
        <v>0</v>
      </c>
      <c r="Q535" s="14"/>
      <c r="R535" s="488"/>
    </row>
    <row r="536" spans="2:18" ht="30" customHeight="1" x14ac:dyDescent="0.2">
      <c r="B536" s="388"/>
      <c r="C536" s="388"/>
      <c r="D536" s="389"/>
      <c r="E536" s="389"/>
      <c r="F536" s="389"/>
      <c r="G536" s="393"/>
      <c r="H536" s="393"/>
      <c r="I536" s="394"/>
      <c r="J536" s="388"/>
      <c r="K536" s="392"/>
      <c r="L536" s="392"/>
      <c r="M536" s="392"/>
      <c r="N536" s="392"/>
      <c r="O536" s="399">
        <f t="shared" si="21"/>
        <v>0</v>
      </c>
      <c r="P536" s="14">
        <f t="shared" si="22"/>
        <v>0</v>
      </c>
      <c r="Q536" s="14"/>
      <c r="R536" s="488"/>
    </row>
    <row r="537" spans="2:18" ht="30" customHeight="1" x14ac:dyDescent="0.2">
      <c r="B537" s="388"/>
      <c r="C537" s="388"/>
      <c r="D537" s="389"/>
      <c r="E537" s="389"/>
      <c r="F537" s="389"/>
      <c r="G537" s="393"/>
      <c r="H537" s="393"/>
      <c r="I537" s="394"/>
      <c r="J537" s="388"/>
      <c r="K537" s="392"/>
      <c r="L537" s="392"/>
      <c r="M537" s="392"/>
      <c r="N537" s="392"/>
      <c r="O537" s="399">
        <f t="shared" si="21"/>
        <v>0</v>
      </c>
      <c r="P537" s="14">
        <f t="shared" si="22"/>
        <v>0</v>
      </c>
      <c r="Q537" s="14"/>
      <c r="R537" s="488"/>
    </row>
    <row r="538" spans="2:18" ht="30" customHeight="1" x14ac:dyDescent="0.2">
      <c r="B538" s="388"/>
      <c r="C538" s="388"/>
      <c r="D538" s="389"/>
      <c r="E538" s="389"/>
      <c r="F538" s="389"/>
      <c r="G538" s="393"/>
      <c r="H538" s="393"/>
      <c r="I538" s="394"/>
      <c r="J538" s="388"/>
      <c r="K538" s="392"/>
      <c r="L538" s="392"/>
      <c r="M538" s="392"/>
      <c r="N538" s="392"/>
      <c r="O538" s="399">
        <f t="shared" si="21"/>
        <v>0</v>
      </c>
      <c r="P538" s="14">
        <f t="shared" si="22"/>
        <v>0</v>
      </c>
      <c r="Q538" s="14"/>
      <c r="R538" s="488"/>
    </row>
    <row r="539" spans="2:18" ht="30" customHeight="1" x14ac:dyDescent="0.2">
      <c r="B539" s="388"/>
      <c r="C539" s="388"/>
      <c r="D539" s="389"/>
      <c r="E539" s="389"/>
      <c r="F539" s="389"/>
      <c r="G539" s="393"/>
      <c r="H539" s="393"/>
      <c r="I539" s="394"/>
      <c r="J539" s="388"/>
      <c r="K539" s="392"/>
      <c r="L539" s="392"/>
      <c r="M539" s="392"/>
      <c r="N539" s="392"/>
      <c r="O539" s="399">
        <f t="shared" si="21"/>
        <v>0</v>
      </c>
      <c r="P539" s="14">
        <f t="shared" si="22"/>
        <v>0</v>
      </c>
      <c r="Q539" s="14"/>
      <c r="R539" s="488"/>
    </row>
    <row r="540" spans="2:18" ht="30" customHeight="1" x14ac:dyDescent="0.2">
      <c r="B540" s="388"/>
      <c r="C540" s="388"/>
      <c r="D540" s="389"/>
      <c r="E540" s="389"/>
      <c r="F540" s="389"/>
      <c r="G540" s="393"/>
      <c r="H540" s="393"/>
      <c r="I540" s="394"/>
      <c r="J540" s="388"/>
      <c r="K540" s="392"/>
      <c r="L540" s="392"/>
      <c r="M540" s="392"/>
      <c r="N540" s="392"/>
      <c r="O540" s="399">
        <f t="shared" si="21"/>
        <v>0</v>
      </c>
      <c r="P540" s="14">
        <f t="shared" si="22"/>
        <v>0</v>
      </c>
      <c r="Q540" s="14"/>
      <c r="R540" s="488"/>
    </row>
    <row r="541" spans="2:18" ht="30" customHeight="1" x14ac:dyDescent="0.2">
      <c r="B541" s="388"/>
      <c r="C541" s="388"/>
      <c r="D541" s="389"/>
      <c r="E541" s="389"/>
      <c r="F541" s="389"/>
      <c r="G541" s="393"/>
      <c r="H541" s="393"/>
      <c r="I541" s="394"/>
      <c r="J541" s="388"/>
      <c r="K541" s="392"/>
      <c r="L541" s="392"/>
      <c r="M541" s="392"/>
      <c r="N541" s="392"/>
      <c r="O541" s="399">
        <f t="shared" si="21"/>
        <v>0</v>
      </c>
      <c r="P541" s="14">
        <f t="shared" si="22"/>
        <v>0</v>
      </c>
      <c r="Q541" s="14"/>
      <c r="R541" s="488"/>
    </row>
    <row r="542" spans="2:18" ht="30" customHeight="1" x14ac:dyDescent="0.2">
      <c r="B542" s="388"/>
      <c r="C542" s="388"/>
      <c r="D542" s="389"/>
      <c r="E542" s="389"/>
      <c r="F542" s="389"/>
      <c r="G542" s="393"/>
      <c r="H542" s="393"/>
      <c r="I542" s="394"/>
      <c r="J542" s="388"/>
      <c r="K542" s="392"/>
      <c r="L542" s="392"/>
      <c r="M542" s="392"/>
      <c r="N542" s="392"/>
      <c r="O542" s="399">
        <f t="shared" si="21"/>
        <v>0</v>
      </c>
      <c r="P542" s="14">
        <f t="shared" si="22"/>
        <v>0</v>
      </c>
      <c r="Q542" s="14"/>
      <c r="R542" s="488"/>
    </row>
    <row r="543" spans="2:18" ht="30" customHeight="1" x14ac:dyDescent="0.2">
      <c r="B543" s="388"/>
      <c r="C543" s="388"/>
      <c r="D543" s="389"/>
      <c r="E543" s="389"/>
      <c r="F543" s="389"/>
      <c r="G543" s="393"/>
      <c r="H543" s="393"/>
      <c r="I543" s="394"/>
      <c r="J543" s="388"/>
      <c r="K543" s="392"/>
      <c r="L543" s="392"/>
      <c r="M543" s="392"/>
      <c r="N543" s="392"/>
      <c r="O543" s="399">
        <f t="shared" si="21"/>
        <v>0</v>
      </c>
      <c r="P543" s="14">
        <f t="shared" si="22"/>
        <v>0</v>
      </c>
      <c r="Q543" s="14"/>
      <c r="R543" s="488"/>
    </row>
    <row r="544" spans="2:18" ht="30" customHeight="1" x14ac:dyDescent="0.2">
      <c r="B544" s="388"/>
      <c r="C544" s="388"/>
      <c r="D544" s="389"/>
      <c r="E544" s="389"/>
      <c r="F544" s="389"/>
      <c r="G544" s="393"/>
      <c r="H544" s="393"/>
      <c r="I544" s="394"/>
      <c r="J544" s="388"/>
      <c r="K544" s="392"/>
      <c r="L544" s="392"/>
      <c r="M544" s="392"/>
      <c r="N544" s="392"/>
      <c r="O544" s="399">
        <f t="shared" si="21"/>
        <v>0</v>
      </c>
      <c r="P544" s="14">
        <f t="shared" si="22"/>
        <v>0</v>
      </c>
      <c r="Q544" s="14"/>
      <c r="R544" s="488"/>
    </row>
    <row r="545" spans="2:18" ht="30" customHeight="1" x14ac:dyDescent="0.2">
      <c r="B545" s="388"/>
      <c r="C545" s="388"/>
      <c r="D545" s="389"/>
      <c r="E545" s="389"/>
      <c r="F545" s="389"/>
      <c r="G545" s="393"/>
      <c r="H545" s="393"/>
      <c r="I545" s="394"/>
      <c r="J545" s="388"/>
      <c r="K545" s="392"/>
      <c r="L545" s="392"/>
      <c r="M545" s="392"/>
      <c r="N545" s="392"/>
      <c r="O545" s="399">
        <f t="shared" si="21"/>
        <v>0</v>
      </c>
      <c r="P545" s="14">
        <f t="shared" si="22"/>
        <v>0</v>
      </c>
      <c r="Q545" s="14"/>
      <c r="R545" s="488"/>
    </row>
    <row r="546" spans="2:18" ht="30" customHeight="1" x14ac:dyDescent="0.2">
      <c r="B546" s="388"/>
      <c r="C546" s="388"/>
      <c r="D546" s="389"/>
      <c r="E546" s="389"/>
      <c r="F546" s="389"/>
      <c r="G546" s="393"/>
      <c r="H546" s="393"/>
      <c r="I546" s="394"/>
      <c r="J546" s="388"/>
      <c r="K546" s="392"/>
      <c r="L546" s="392"/>
      <c r="M546" s="392"/>
      <c r="N546" s="392"/>
      <c r="O546" s="399">
        <f t="shared" si="21"/>
        <v>0</v>
      </c>
      <c r="P546" s="14">
        <f t="shared" si="22"/>
        <v>0</v>
      </c>
      <c r="Q546" s="14"/>
      <c r="R546" s="488"/>
    </row>
    <row r="547" spans="2:18" ht="30" customHeight="1" x14ac:dyDescent="0.2">
      <c r="B547" s="388"/>
      <c r="C547" s="388"/>
      <c r="D547" s="389"/>
      <c r="E547" s="389"/>
      <c r="F547" s="389"/>
      <c r="G547" s="393"/>
      <c r="H547" s="393"/>
      <c r="I547" s="394"/>
      <c r="J547" s="388"/>
      <c r="K547" s="392"/>
      <c r="L547" s="392"/>
      <c r="M547" s="392"/>
      <c r="N547" s="392"/>
      <c r="O547" s="399">
        <f t="shared" si="21"/>
        <v>0</v>
      </c>
      <c r="P547" s="14">
        <f t="shared" si="22"/>
        <v>0</v>
      </c>
      <c r="Q547" s="14"/>
      <c r="R547" s="488"/>
    </row>
    <row r="548" spans="2:18" ht="30" customHeight="1" x14ac:dyDescent="0.2">
      <c r="B548" s="388"/>
      <c r="C548" s="388"/>
      <c r="D548" s="389"/>
      <c r="E548" s="389"/>
      <c r="F548" s="389"/>
      <c r="G548" s="393"/>
      <c r="H548" s="393"/>
      <c r="I548" s="394"/>
      <c r="J548" s="388"/>
      <c r="K548" s="392"/>
      <c r="L548" s="392"/>
      <c r="M548" s="392"/>
      <c r="N548" s="392"/>
      <c r="O548" s="399">
        <f t="shared" si="21"/>
        <v>0</v>
      </c>
      <c r="P548" s="14">
        <f t="shared" si="22"/>
        <v>0</v>
      </c>
      <c r="Q548" s="14"/>
      <c r="R548" s="488"/>
    </row>
    <row r="549" spans="2:18" ht="30" customHeight="1" x14ac:dyDescent="0.2">
      <c r="B549" s="388"/>
      <c r="C549" s="388"/>
      <c r="D549" s="389"/>
      <c r="E549" s="389"/>
      <c r="F549" s="389"/>
      <c r="G549" s="393"/>
      <c r="H549" s="393"/>
      <c r="I549" s="394"/>
      <c r="J549" s="388"/>
      <c r="K549" s="392"/>
      <c r="L549" s="392"/>
      <c r="M549" s="392"/>
      <c r="N549" s="392"/>
      <c r="O549" s="399">
        <f t="shared" si="21"/>
        <v>0</v>
      </c>
      <c r="P549" s="14">
        <f t="shared" si="22"/>
        <v>0</v>
      </c>
      <c r="Q549" s="14"/>
      <c r="R549" s="488"/>
    </row>
    <row r="550" spans="2:18" ht="30" customHeight="1" x14ac:dyDescent="0.2">
      <c r="B550" s="388"/>
      <c r="C550" s="388"/>
      <c r="D550" s="389"/>
      <c r="E550" s="389"/>
      <c r="F550" s="389"/>
      <c r="G550" s="393"/>
      <c r="H550" s="393"/>
      <c r="I550" s="394"/>
      <c r="J550" s="388"/>
      <c r="K550" s="392"/>
      <c r="L550" s="392"/>
      <c r="M550" s="392"/>
      <c r="N550" s="392"/>
      <c r="O550" s="399">
        <f t="shared" si="21"/>
        <v>0</v>
      </c>
      <c r="P550" s="14">
        <f t="shared" si="22"/>
        <v>0</v>
      </c>
      <c r="Q550" s="14"/>
      <c r="R550" s="488"/>
    </row>
    <row r="551" spans="2:18" ht="30" customHeight="1" x14ac:dyDescent="0.2">
      <c r="B551" s="388"/>
      <c r="C551" s="388"/>
      <c r="D551" s="389"/>
      <c r="E551" s="389"/>
      <c r="F551" s="389"/>
      <c r="G551" s="393"/>
      <c r="H551" s="393"/>
      <c r="I551" s="394"/>
      <c r="J551" s="388"/>
      <c r="K551" s="392"/>
      <c r="L551" s="392"/>
      <c r="M551" s="392"/>
      <c r="N551" s="392"/>
      <c r="O551" s="399">
        <f t="shared" si="21"/>
        <v>0</v>
      </c>
      <c r="P551" s="14">
        <f t="shared" si="22"/>
        <v>0</v>
      </c>
      <c r="Q551" s="14"/>
      <c r="R551" s="488"/>
    </row>
    <row r="552" spans="2:18" ht="30" customHeight="1" x14ac:dyDescent="0.2">
      <c r="B552" s="388"/>
      <c r="C552" s="388"/>
      <c r="D552" s="389"/>
      <c r="E552" s="389"/>
      <c r="F552" s="389"/>
      <c r="G552" s="393"/>
      <c r="H552" s="393"/>
      <c r="I552" s="394"/>
      <c r="J552" s="388"/>
      <c r="K552" s="392"/>
      <c r="L552" s="392"/>
      <c r="M552" s="392"/>
      <c r="N552" s="392"/>
      <c r="O552" s="399">
        <f t="shared" si="21"/>
        <v>0</v>
      </c>
      <c r="P552" s="14">
        <f t="shared" si="22"/>
        <v>0</v>
      </c>
      <c r="Q552" s="14"/>
      <c r="R552" s="488"/>
    </row>
    <row r="553" spans="2:18" ht="30" customHeight="1" x14ac:dyDescent="0.2">
      <c r="B553" s="388"/>
      <c r="C553" s="388"/>
      <c r="D553" s="389"/>
      <c r="E553" s="389"/>
      <c r="F553" s="389"/>
      <c r="G553" s="393"/>
      <c r="H553" s="393"/>
      <c r="I553" s="394"/>
      <c r="J553" s="388"/>
      <c r="K553" s="392"/>
      <c r="L553" s="392"/>
      <c r="M553" s="392"/>
      <c r="N553" s="392"/>
      <c r="O553" s="399">
        <f t="shared" si="21"/>
        <v>0</v>
      </c>
      <c r="P553" s="14">
        <f t="shared" si="22"/>
        <v>0</v>
      </c>
      <c r="Q553" s="14"/>
      <c r="R553" s="488"/>
    </row>
    <row r="554" spans="2:18" ht="30" customHeight="1" x14ac:dyDescent="0.2">
      <c r="B554" s="388"/>
      <c r="C554" s="388"/>
      <c r="D554" s="389"/>
      <c r="E554" s="389"/>
      <c r="F554" s="389"/>
      <c r="G554" s="393"/>
      <c r="H554" s="393"/>
      <c r="I554" s="394"/>
      <c r="J554" s="388"/>
      <c r="K554" s="392"/>
      <c r="L554" s="392"/>
      <c r="M554" s="392"/>
      <c r="N554" s="392"/>
      <c r="O554" s="399">
        <f t="shared" si="21"/>
        <v>0</v>
      </c>
      <c r="P554" s="14">
        <f t="shared" si="22"/>
        <v>0</v>
      </c>
      <c r="Q554" s="14"/>
      <c r="R554" s="488"/>
    </row>
    <row r="555" spans="2:18" ht="30" customHeight="1" x14ac:dyDescent="0.2">
      <c r="B555" s="388"/>
      <c r="C555" s="388"/>
      <c r="D555" s="389"/>
      <c r="E555" s="389"/>
      <c r="F555" s="389"/>
      <c r="G555" s="393"/>
      <c r="H555" s="393"/>
      <c r="I555" s="394"/>
      <c r="J555" s="388"/>
      <c r="K555" s="392"/>
      <c r="L555" s="392"/>
      <c r="M555" s="392"/>
      <c r="N555" s="392"/>
      <c r="O555" s="399">
        <f t="shared" si="21"/>
        <v>0</v>
      </c>
      <c r="P555" s="14">
        <f t="shared" si="22"/>
        <v>0</v>
      </c>
      <c r="Q555" s="14"/>
      <c r="R555" s="488"/>
    </row>
    <row r="556" spans="2:18" ht="30" customHeight="1" x14ac:dyDescent="0.2">
      <c r="B556" s="388"/>
      <c r="C556" s="388"/>
      <c r="D556" s="389"/>
      <c r="E556" s="389"/>
      <c r="F556" s="389"/>
      <c r="G556" s="393"/>
      <c r="H556" s="393"/>
      <c r="I556" s="394"/>
      <c r="J556" s="388"/>
      <c r="K556" s="392"/>
      <c r="L556" s="392"/>
      <c r="M556" s="392"/>
      <c r="N556" s="392"/>
      <c r="O556" s="399">
        <f t="shared" si="21"/>
        <v>0</v>
      </c>
      <c r="P556" s="14">
        <f t="shared" si="22"/>
        <v>0</v>
      </c>
      <c r="Q556" s="14"/>
      <c r="R556" s="488"/>
    </row>
    <row r="557" spans="2:18" ht="30" customHeight="1" x14ac:dyDescent="0.2">
      <c r="B557" s="388"/>
      <c r="C557" s="388"/>
      <c r="D557" s="389"/>
      <c r="E557" s="389"/>
      <c r="F557" s="389"/>
      <c r="G557" s="393"/>
      <c r="H557" s="393"/>
      <c r="I557" s="394"/>
      <c r="J557" s="388"/>
      <c r="K557" s="392"/>
      <c r="L557" s="392"/>
      <c r="M557" s="392"/>
      <c r="N557" s="392"/>
      <c r="O557" s="399">
        <f t="shared" si="21"/>
        <v>0</v>
      </c>
      <c r="P557" s="14">
        <f t="shared" si="22"/>
        <v>0</v>
      </c>
      <c r="Q557" s="14"/>
      <c r="R557" s="488"/>
    </row>
    <row r="558" spans="2:18" ht="30" customHeight="1" x14ac:dyDescent="0.2">
      <c r="B558" s="388"/>
      <c r="C558" s="388"/>
      <c r="D558" s="389"/>
      <c r="E558" s="389"/>
      <c r="F558" s="389"/>
      <c r="G558" s="393"/>
      <c r="H558" s="393"/>
      <c r="I558" s="394"/>
      <c r="J558" s="388"/>
      <c r="K558" s="392"/>
      <c r="L558" s="392"/>
      <c r="M558" s="392"/>
      <c r="N558" s="392"/>
      <c r="O558" s="399">
        <f t="shared" si="21"/>
        <v>0</v>
      </c>
      <c r="P558" s="14">
        <f t="shared" si="22"/>
        <v>0</v>
      </c>
      <c r="Q558" s="14"/>
      <c r="R558" s="488"/>
    </row>
    <row r="559" spans="2:18" ht="30" customHeight="1" x14ac:dyDescent="0.2">
      <c r="B559" s="388"/>
      <c r="C559" s="388"/>
      <c r="D559" s="389"/>
      <c r="E559" s="389"/>
      <c r="F559" s="389"/>
      <c r="G559" s="393"/>
      <c r="H559" s="393"/>
      <c r="I559" s="394"/>
      <c r="J559" s="388"/>
      <c r="K559" s="392"/>
      <c r="L559" s="392"/>
      <c r="M559" s="392"/>
      <c r="N559" s="392"/>
      <c r="O559" s="399">
        <f t="shared" si="21"/>
        <v>0</v>
      </c>
      <c r="P559" s="14">
        <f t="shared" si="22"/>
        <v>0</v>
      </c>
      <c r="Q559" s="14"/>
      <c r="R559" s="488"/>
    </row>
    <row r="560" spans="2:18" ht="30" customHeight="1" x14ac:dyDescent="0.2">
      <c r="B560" s="388"/>
      <c r="C560" s="388"/>
      <c r="D560" s="389"/>
      <c r="E560" s="389"/>
      <c r="F560" s="389"/>
      <c r="G560" s="393"/>
      <c r="H560" s="393"/>
      <c r="I560" s="394"/>
      <c r="J560" s="388"/>
      <c r="K560" s="392"/>
      <c r="L560" s="392"/>
      <c r="M560" s="392"/>
      <c r="N560" s="392"/>
      <c r="O560" s="399">
        <f t="shared" si="21"/>
        <v>0</v>
      </c>
      <c r="P560" s="14">
        <f t="shared" si="22"/>
        <v>0</v>
      </c>
      <c r="Q560" s="14"/>
      <c r="R560" s="488"/>
    </row>
    <row r="561" spans="2:18" ht="30" customHeight="1" x14ac:dyDescent="0.2">
      <c r="B561" s="388"/>
      <c r="C561" s="388"/>
      <c r="D561" s="389"/>
      <c r="E561" s="389"/>
      <c r="F561" s="389"/>
      <c r="G561" s="393"/>
      <c r="H561" s="393"/>
      <c r="I561" s="394"/>
      <c r="J561" s="388"/>
      <c r="K561" s="392"/>
      <c r="L561" s="392"/>
      <c r="M561" s="392"/>
      <c r="N561" s="392"/>
      <c r="O561" s="399">
        <f t="shared" si="21"/>
        <v>0</v>
      </c>
      <c r="P561" s="14">
        <f t="shared" si="22"/>
        <v>0</v>
      </c>
      <c r="Q561" s="14"/>
      <c r="R561" s="488"/>
    </row>
    <row r="562" spans="2:18" ht="30" customHeight="1" x14ac:dyDescent="0.2">
      <c r="B562" s="388"/>
      <c r="C562" s="388"/>
      <c r="D562" s="389"/>
      <c r="E562" s="389"/>
      <c r="F562" s="389"/>
      <c r="G562" s="393"/>
      <c r="H562" s="393"/>
      <c r="I562" s="394"/>
      <c r="J562" s="388"/>
      <c r="K562" s="392"/>
      <c r="L562" s="392"/>
      <c r="M562" s="392"/>
      <c r="N562" s="392"/>
      <c r="O562" s="399">
        <f t="shared" si="21"/>
        <v>0</v>
      </c>
      <c r="P562" s="14">
        <f t="shared" si="22"/>
        <v>0</v>
      </c>
      <c r="Q562" s="14"/>
      <c r="R562" s="488"/>
    </row>
    <row r="563" spans="2:18" ht="30" customHeight="1" x14ac:dyDescent="0.2">
      <c r="B563" s="388"/>
      <c r="C563" s="388"/>
      <c r="D563" s="389"/>
      <c r="E563" s="389"/>
      <c r="F563" s="389"/>
      <c r="G563" s="393"/>
      <c r="H563" s="393"/>
      <c r="I563" s="394"/>
      <c r="J563" s="388"/>
      <c r="K563" s="392"/>
      <c r="L563" s="392"/>
      <c r="M563" s="392"/>
      <c r="N563" s="392"/>
      <c r="O563" s="399">
        <f t="shared" si="21"/>
        <v>0</v>
      </c>
      <c r="P563" s="14">
        <f t="shared" si="22"/>
        <v>0</v>
      </c>
      <c r="Q563" s="14"/>
      <c r="R563" s="488"/>
    </row>
    <row r="564" spans="2:18" ht="30" customHeight="1" x14ac:dyDescent="0.2">
      <c r="B564" s="388"/>
      <c r="C564" s="388"/>
      <c r="D564" s="389"/>
      <c r="E564" s="389"/>
      <c r="F564" s="389"/>
      <c r="G564" s="393"/>
      <c r="H564" s="393"/>
      <c r="I564" s="394"/>
      <c r="J564" s="388"/>
      <c r="K564" s="392"/>
      <c r="L564" s="392"/>
      <c r="M564" s="392"/>
      <c r="N564" s="392"/>
      <c r="O564" s="399">
        <f t="shared" si="21"/>
        <v>0</v>
      </c>
      <c r="P564" s="14">
        <f t="shared" si="22"/>
        <v>0</v>
      </c>
      <c r="Q564" s="14"/>
      <c r="R564" s="488"/>
    </row>
    <row r="565" spans="2:18" ht="30" customHeight="1" x14ac:dyDescent="0.2">
      <c r="B565" s="388"/>
      <c r="C565" s="388"/>
      <c r="D565" s="389"/>
      <c r="E565" s="389"/>
      <c r="F565" s="389"/>
      <c r="G565" s="393"/>
      <c r="H565" s="393"/>
      <c r="I565" s="394"/>
      <c r="J565" s="388"/>
      <c r="K565" s="392"/>
      <c r="L565" s="392"/>
      <c r="M565" s="392"/>
      <c r="N565" s="392"/>
      <c r="O565" s="399">
        <f t="shared" si="21"/>
        <v>0</v>
      </c>
      <c r="P565" s="14">
        <f t="shared" si="22"/>
        <v>0</v>
      </c>
      <c r="Q565" s="14"/>
      <c r="R565" s="488"/>
    </row>
    <row r="566" spans="2:18" ht="30" customHeight="1" x14ac:dyDescent="0.2">
      <c r="B566" s="388"/>
      <c r="C566" s="388"/>
      <c r="D566" s="389"/>
      <c r="E566" s="389"/>
      <c r="F566" s="389"/>
      <c r="G566" s="393"/>
      <c r="H566" s="393"/>
      <c r="I566" s="394"/>
      <c r="J566" s="388"/>
      <c r="K566" s="392"/>
      <c r="L566" s="392"/>
      <c r="M566" s="392"/>
      <c r="N566" s="392"/>
      <c r="O566" s="399">
        <f t="shared" si="21"/>
        <v>0</v>
      </c>
      <c r="P566" s="14">
        <f t="shared" si="22"/>
        <v>0</v>
      </c>
      <c r="Q566" s="14"/>
      <c r="R566" s="488"/>
    </row>
    <row r="567" spans="2:18" ht="30" customHeight="1" x14ac:dyDescent="0.2">
      <c r="B567" s="388"/>
      <c r="C567" s="388"/>
      <c r="D567" s="389"/>
      <c r="E567" s="389"/>
      <c r="F567" s="389"/>
      <c r="G567" s="393"/>
      <c r="H567" s="393"/>
      <c r="I567" s="394"/>
      <c r="J567" s="388"/>
      <c r="K567" s="392"/>
      <c r="L567" s="392"/>
      <c r="M567" s="392"/>
      <c r="N567" s="392"/>
      <c r="O567" s="399">
        <f t="shared" si="21"/>
        <v>0</v>
      </c>
      <c r="P567" s="14">
        <f t="shared" si="22"/>
        <v>0</v>
      </c>
      <c r="Q567" s="14"/>
      <c r="R567" s="488"/>
    </row>
    <row r="568" spans="2:18" ht="30" customHeight="1" x14ac:dyDescent="0.2">
      <c r="B568" s="388"/>
      <c r="C568" s="388"/>
      <c r="D568" s="389"/>
      <c r="E568" s="389"/>
      <c r="F568" s="389"/>
      <c r="G568" s="393"/>
      <c r="H568" s="393"/>
      <c r="I568" s="394"/>
      <c r="J568" s="388"/>
      <c r="K568" s="392"/>
      <c r="L568" s="392"/>
      <c r="M568" s="392"/>
      <c r="N568" s="392"/>
      <c r="O568" s="399">
        <f t="shared" si="21"/>
        <v>0</v>
      </c>
      <c r="P568" s="14">
        <f t="shared" si="22"/>
        <v>0</v>
      </c>
      <c r="Q568" s="14"/>
      <c r="R568" s="488"/>
    </row>
    <row r="569" spans="2:18" ht="30" customHeight="1" x14ac:dyDescent="0.2">
      <c r="B569" s="388"/>
      <c r="C569" s="388"/>
      <c r="D569" s="389"/>
      <c r="E569" s="389"/>
      <c r="F569" s="389"/>
      <c r="G569" s="393"/>
      <c r="H569" s="393"/>
      <c r="I569" s="394"/>
      <c r="J569" s="388"/>
      <c r="K569" s="392"/>
      <c r="L569" s="392"/>
      <c r="M569" s="392"/>
      <c r="N569" s="392"/>
      <c r="O569" s="399">
        <f t="shared" si="21"/>
        <v>0</v>
      </c>
      <c r="P569" s="14">
        <f t="shared" si="22"/>
        <v>0</v>
      </c>
      <c r="Q569" s="14"/>
      <c r="R569" s="488"/>
    </row>
    <row r="570" spans="2:18" ht="30" customHeight="1" x14ac:dyDescent="0.2">
      <c r="B570" s="388"/>
      <c r="C570" s="388"/>
      <c r="D570" s="389"/>
      <c r="E570" s="389"/>
      <c r="F570" s="389"/>
      <c r="G570" s="393"/>
      <c r="H570" s="393"/>
      <c r="I570" s="394"/>
      <c r="J570" s="388"/>
      <c r="K570" s="392"/>
      <c r="L570" s="392"/>
      <c r="M570" s="392"/>
      <c r="N570" s="392"/>
      <c r="O570" s="399">
        <f t="shared" si="21"/>
        <v>0</v>
      </c>
      <c r="P570" s="14">
        <f t="shared" si="22"/>
        <v>0</v>
      </c>
      <c r="Q570" s="14"/>
      <c r="R570" s="488"/>
    </row>
    <row r="571" spans="2:18" ht="30" customHeight="1" x14ac:dyDescent="0.2">
      <c r="B571" s="388"/>
      <c r="C571" s="388"/>
      <c r="D571" s="389"/>
      <c r="E571" s="389"/>
      <c r="F571" s="389"/>
      <c r="G571" s="393"/>
      <c r="H571" s="393"/>
      <c r="I571" s="394"/>
      <c r="J571" s="388"/>
      <c r="K571" s="392"/>
      <c r="L571" s="392"/>
      <c r="M571" s="392"/>
      <c r="N571" s="392"/>
      <c r="O571" s="399">
        <f t="shared" si="21"/>
        <v>0</v>
      </c>
      <c r="P571" s="14">
        <f t="shared" si="22"/>
        <v>0</v>
      </c>
      <c r="Q571" s="14"/>
      <c r="R571" s="488"/>
    </row>
    <row r="572" spans="2:18" ht="30" customHeight="1" x14ac:dyDescent="0.2">
      <c r="B572" s="388"/>
      <c r="C572" s="388"/>
      <c r="D572" s="389"/>
      <c r="E572" s="389"/>
      <c r="F572" s="389"/>
      <c r="G572" s="393"/>
      <c r="H572" s="393"/>
      <c r="I572" s="394"/>
      <c r="J572" s="388"/>
      <c r="K572" s="392"/>
      <c r="L572" s="392"/>
      <c r="M572" s="392"/>
      <c r="N572" s="392"/>
      <c r="O572" s="399">
        <f t="shared" si="21"/>
        <v>0</v>
      </c>
      <c r="P572" s="14">
        <f t="shared" si="22"/>
        <v>0</v>
      </c>
      <c r="Q572" s="14"/>
      <c r="R572" s="488"/>
    </row>
    <row r="573" spans="2:18" ht="30" customHeight="1" x14ac:dyDescent="0.2">
      <c r="B573" s="388"/>
      <c r="C573" s="388"/>
      <c r="D573" s="389"/>
      <c r="E573" s="389"/>
      <c r="F573" s="389"/>
      <c r="G573" s="393"/>
      <c r="H573" s="393"/>
      <c r="I573" s="394"/>
      <c r="J573" s="388"/>
      <c r="K573" s="392"/>
      <c r="L573" s="392"/>
      <c r="M573" s="392"/>
      <c r="N573" s="392"/>
      <c r="O573" s="399">
        <f t="shared" si="21"/>
        <v>0</v>
      </c>
      <c r="P573" s="14">
        <f t="shared" si="22"/>
        <v>0</v>
      </c>
      <c r="Q573" s="14"/>
      <c r="R573" s="488"/>
    </row>
    <row r="574" spans="2:18" ht="30" customHeight="1" x14ac:dyDescent="0.2">
      <c r="B574" s="388"/>
      <c r="C574" s="388"/>
      <c r="D574" s="389"/>
      <c r="E574" s="389"/>
      <c r="F574" s="389"/>
      <c r="G574" s="393"/>
      <c r="H574" s="393"/>
      <c r="I574" s="394"/>
      <c r="J574" s="388"/>
      <c r="K574" s="392"/>
      <c r="L574" s="392"/>
      <c r="M574" s="392"/>
      <c r="N574" s="392"/>
      <c r="O574" s="399">
        <f t="shared" si="21"/>
        <v>0</v>
      </c>
      <c r="P574" s="14">
        <f t="shared" si="22"/>
        <v>0</v>
      </c>
      <c r="Q574" s="14"/>
      <c r="R574" s="488"/>
    </row>
    <row r="575" spans="2:18" ht="30" customHeight="1" x14ac:dyDescent="0.2">
      <c r="B575" s="388"/>
      <c r="C575" s="388"/>
      <c r="D575" s="389"/>
      <c r="E575" s="389"/>
      <c r="F575" s="389"/>
      <c r="G575" s="393"/>
      <c r="H575" s="393"/>
      <c r="I575" s="394"/>
      <c r="J575" s="388"/>
      <c r="K575" s="392"/>
      <c r="L575" s="392"/>
      <c r="M575" s="392"/>
      <c r="N575" s="392"/>
      <c r="O575" s="399">
        <f t="shared" si="21"/>
        <v>0</v>
      </c>
      <c r="P575" s="14">
        <f t="shared" si="22"/>
        <v>0</v>
      </c>
      <c r="Q575" s="14"/>
      <c r="R575" s="488"/>
    </row>
    <row r="576" spans="2:18" ht="30" customHeight="1" x14ac:dyDescent="0.2">
      <c r="B576" s="388"/>
      <c r="C576" s="388"/>
      <c r="D576" s="389"/>
      <c r="E576" s="389"/>
      <c r="F576" s="389"/>
      <c r="G576" s="393"/>
      <c r="H576" s="393"/>
      <c r="I576" s="394"/>
      <c r="J576" s="388"/>
      <c r="K576" s="392"/>
      <c r="L576" s="392"/>
      <c r="M576" s="392"/>
      <c r="N576" s="392"/>
      <c r="O576" s="399">
        <f t="shared" si="21"/>
        <v>0</v>
      </c>
      <c r="P576" s="14">
        <f t="shared" si="22"/>
        <v>0</v>
      </c>
      <c r="Q576" s="14"/>
      <c r="R576" s="488"/>
    </row>
    <row r="577" spans="2:18" ht="30" customHeight="1" x14ac:dyDescent="0.2">
      <c r="B577" s="388"/>
      <c r="C577" s="388"/>
      <c r="D577" s="389"/>
      <c r="E577" s="389"/>
      <c r="F577" s="389"/>
      <c r="G577" s="393"/>
      <c r="H577" s="393"/>
      <c r="I577" s="394"/>
      <c r="J577" s="388"/>
      <c r="K577" s="392"/>
      <c r="L577" s="392"/>
      <c r="M577" s="392"/>
      <c r="N577" s="392"/>
      <c r="O577" s="399">
        <f t="shared" si="21"/>
        <v>0</v>
      </c>
      <c r="P577" s="14">
        <f t="shared" si="22"/>
        <v>0</v>
      </c>
      <c r="Q577" s="14"/>
      <c r="R577" s="488"/>
    </row>
    <row r="578" spans="2:18" ht="30" customHeight="1" x14ac:dyDescent="0.2">
      <c r="B578" s="388"/>
      <c r="C578" s="388"/>
      <c r="D578" s="389"/>
      <c r="E578" s="389"/>
      <c r="F578" s="389"/>
      <c r="G578" s="393"/>
      <c r="H578" s="393"/>
      <c r="I578" s="394"/>
      <c r="J578" s="388"/>
      <c r="K578" s="392"/>
      <c r="L578" s="392"/>
      <c r="M578" s="392"/>
      <c r="N578" s="392"/>
      <c r="O578" s="399">
        <f t="shared" si="21"/>
        <v>0</v>
      </c>
      <c r="P578" s="14">
        <f t="shared" si="22"/>
        <v>0</v>
      </c>
      <c r="Q578" s="14"/>
      <c r="R578" s="488"/>
    </row>
    <row r="579" spans="2:18" ht="30" customHeight="1" x14ac:dyDescent="0.2">
      <c r="B579" s="388"/>
      <c r="C579" s="388"/>
      <c r="D579" s="389"/>
      <c r="E579" s="389"/>
      <c r="F579" s="389"/>
      <c r="G579" s="393"/>
      <c r="H579" s="393"/>
      <c r="I579" s="394"/>
      <c r="J579" s="388"/>
      <c r="K579" s="392"/>
      <c r="L579" s="392"/>
      <c r="M579" s="392"/>
      <c r="N579" s="392"/>
      <c r="O579" s="399">
        <f t="shared" si="21"/>
        <v>0</v>
      </c>
      <c r="P579" s="14">
        <f t="shared" si="22"/>
        <v>0</v>
      </c>
      <c r="Q579" s="14"/>
      <c r="R579" s="488"/>
    </row>
    <row r="580" spans="2:18" ht="30" customHeight="1" x14ac:dyDescent="0.2">
      <c r="B580" s="388"/>
      <c r="C580" s="388"/>
      <c r="D580" s="389"/>
      <c r="E580" s="389"/>
      <c r="F580" s="389"/>
      <c r="G580" s="393"/>
      <c r="H580" s="393"/>
      <c r="I580" s="394"/>
      <c r="J580" s="388"/>
      <c r="K580" s="392"/>
      <c r="L580" s="392"/>
      <c r="M580" s="392"/>
      <c r="N580" s="392"/>
      <c r="O580" s="399">
        <f t="shared" si="21"/>
        <v>0</v>
      </c>
      <c r="P580" s="14">
        <f t="shared" si="22"/>
        <v>0</v>
      </c>
      <c r="Q580" s="14"/>
      <c r="R580" s="488"/>
    </row>
    <row r="581" spans="2:18" ht="30" customHeight="1" x14ac:dyDescent="0.2">
      <c r="B581" s="388"/>
      <c r="C581" s="388"/>
      <c r="D581" s="389"/>
      <c r="E581" s="389"/>
      <c r="F581" s="389"/>
      <c r="G581" s="393"/>
      <c r="H581" s="393"/>
      <c r="I581" s="394"/>
      <c r="J581" s="388"/>
      <c r="K581" s="392"/>
      <c r="L581" s="392"/>
      <c r="M581" s="392"/>
      <c r="N581" s="392"/>
      <c r="O581" s="399">
        <f t="shared" si="21"/>
        <v>0</v>
      </c>
      <c r="P581" s="14">
        <f t="shared" si="22"/>
        <v>0</v>
      </c>
      <c r="Q581" s="14"/>
      <c r="R581" s="488"/>
    </row>
    <row r="582" spans="2:18" ht="30" customHeight="1" x14ac:dyDescent="0.2">
      <c r="B582" s="388"/>
      <c r="C582" s="388"/>
      <c r="D582" s="389"/>
      <c r="E582" s="389"/>
      <c r="F582" s="389"/>
      <c r="G582" s="393"/>
      <c r="H582" s="393"/>
      <c r="I582" s="394"/>
      <c r="J582" s="388"/>
      <c r="K582" s="392"/>
      <c r="L582" s="392"/>
      <c r="M582" s="392"/>
      <c r="N582" s="392"/>
      <c r="O582" s="399">
        <f t="shared" si="21"/>
        <v>0</v>
      </c>
      <c r="P582" s="14">
        <f t="shared" si="22"/>
        <v>0</v>
      </c>
      <c r="Q582" s="14"/>
      <c r="R582" s="488"/>
    </row>
    <row r="583" spans="2:18" ht="30" customHeight="1" x14ac:dyDescent="0.2">
      <c r="B583" s="388"/>
      <c r="C583" s="388"/>
      <c r="D583" s="389"/>
      <c r="E583" s="389"/>
      <c r="F583" s="389"/>
      <c r="G583" s="393"/>
      <c r="H583" s="393"/>
      <c r="I583" s="394"/>
      <c r="J583" s="388"/>
      <c r="K583" s="392"/>
      <c r="L583" s="392"/>
      <c r="M583" s="392"/>
      <c r="N583" s="392"/>
      <c r="O583" s="399">
        <f t="shared" si="21"/>
        <v>0</v>
      </c>
      <c r="P583" s="14">
        <f t="shared" si="22"/>
        <v>0</v>
      </c>
      <c r="Q583" s="14"/>
      <c r="R583" s="488"/>
    </row>
    <row r="584" spans="2:18" ht="30" customHeight="1" x14ac:dyDescent="0.2">
      <c r="B584" s="388"/>
      <c r="C584" s="388"/>
      <c r="D584" s="389"/>
      <c r="E584" s="389"/>
      <c r="F584" s="389"/>
      <c r="G584" s="393"/>
      <c r="H584" s="393"/>
      <c r="I584" s="394"/>
      <c r="J584" s="388"/>
      <c r="K584" s="392"/>
      <c r="L584" s="392"/>
      <c r="M584" s="392"/>
      <c r="N584" s="392"/>
      <c r="O584" s="399">
        <f t="shared" si="21"/>
        <v>0</v>
      </c>
      <c r="P584" s="14">
        <f t="shared" si="22"/>
        <v>0</v>
      </c>
      <c r="Q584" s="14"/>
      <c r="R584" s="488"/>
    </row>
    <row r="585" spans="2:18" ht="30" customHeight="1" x14ac:dyDescent="0.2">
      <c r="B585" s="388"/>
      <c r="C585" s="388"/>
      <c r="D585" s="389"/>
      <c r="E585" s="389"/>
      <c r="F585" s="389"/>
      <c r="G585" s="393"/>
      <c r="H585" s="393"/>
      <c r="I585" s="394"/>
      <c r="J585" s="388"/>
      <c r="K585" s="392"/>
      <c r="L585" s="392"/>
      <c r="M585" s="392"/>
      <c r="N585" s="392"/>
      <c r="O585" s="399">
        <f t="shared" si="21"/>
        <v>0</v>
      </c>
      <c r="P585" s="14">
        <f t="shared" si="22"/>
        <v>0</v>
      </c>
      <c r="Q585" s="14"/>
      <c r="R585" s="488"/>
    </row>
    <row r="586" spans="2:18" ht="30" customHeight="1" x14ac:dyDescent="0.2">
      <c r="B586" s="388"/>
      <c r="C586" s="388"/>
      <c r="D586" s="389"/>
      <c r="E586" s="389"/>
      <c r="F586" s="389"/>
      <c r="G586" s="393"/>
      <c r="H586" s="393"/>
      <c r="I586" s="394"/>
      <c r="J586" s="388"/>
      <c r="K586" s="392"/>
      <c r="L586" s="392"/>
      <c r="M586" s="392"/>
      <c r="N586" s="392"/>
      <c r="O586" s="399">
        <f t="shared" si="21"/>
        <v>0</v>
      </c>
      <c r="P586" s="14">
        <f t="shared" si="22"/>
        <v>0</v>
      </c>
      <c r="Q586" s="14"/>
      <c r="R586" s="488"/>
    </row>
    <row r="587" spans="2:18" ht="30" customHeight="1" x14ac:dyDescent="0.2">
      <c r="B587" s="388"/>
      <c r="C587" s="388"/>
      <c r="D587" s="389"/>
      <c r="E587" s="389"/>
      <c r="F587" s="389"/>
      <c r="G587" s="393"/>
      <c r="H587" s="393"/>
      <c r="I587" s="394"/>
      <c r="J587" s="388"/>
      <c r="K587" s="392"/>
      <c r="L587" s="392"/>
      <c r="M587" s="392"/>
      <c r="N587" s="392"/>
      <c r="O587" s="399">
        <f t="shared" si="21"/>
        <v>0</v>
      </c>
      <c r="P587" s="14">
        <f t="shared" si="22"/>
        <v>0</v>
      </c>
      <c r="Q587" s="14"/>
      <c r="R587" s="488"/>
    </row>
    <row r="588" spans="2:18" ht="30" customHeight="1" x14ac:dyDescent="0.2">
      <c r="B588" s="388"/>
      <c r="C588" s="388"/>
      <c r="D588" s="389"/>
      <c r="E588" s="389"/>
      <c r="F588" s="389"/>
      <c r="G588" s="393"/>
      <c r="H588" s="393"/>
      <c r="I588" s="394"/>
      <c r="J588" s="388"/>
      <c r="K588" s="392"/>
      <c r="L588" s="392"/>
      <c r="M588" s="392"/>
      <c r="N588" s="392"/>
      <c r="O588" s="399">
        <f t="shared" si="21"/>
        <v>0</v>
      </c>
      <c r="P588" s="14">
        <f t="shared" si="22"/>
        <v>0</v>
      </c>
      <c r="Q588" s="14"/>
      <c r="R588" s="488"/>
    </row>
    <row r="589" spans="2:18" ht="30" customHeight="1" x14ac:dyDescent="0.2">
      <c r="B589" s="388"/>
      <c r="C589" s="388"/>
      <c r="D589" s="389"/>
      <c r="E589" s="389"/>
      <c r="F589" s="389"/>
      <c r="G589" s="393"/>
      <c r="H589" s="393"/>
      <c r="I589" s="394"/>
      <c r="J589" s="388"/>
      <c r="K589" s="392"/>
      <c r="L589" s="392"/>
      <c r="M589" s="392"/>
      <c r="N589" s="392"/>
      <c r="O589" s="399">
        <f t="shared" si="21"/>
        <v>0</v>
      </c>
      <c r="P589" s="14">
        <f t="shared" si="22"/>
        <v>0</v>
      </c>
      <c r="Q589" s="14"/>
      <c r="R589" s="488"/>
    </row>
    <row r="590" spans="2:18" ht="30" customHeight="1" x14ac:dyDescent="0.2">
      <c r="B590" s="388"/>
      <c r="C590" s="388"/>
      <c r="D590" s="389"/>
      <c r="E590" s="389"/>
      <c r="F590" s="389"/>
      <c r="G590" s="393"/>
      <c r="H590" s="393"/>
      <c r="I590" s="394"/>
      <c r="J590" s="388"/>
      <c r="K590" s="392"/>
      <c r="L590" s="392"/>
      <c r="M590" s="392"/>
      <c r="N590" s="392"/>
      <c r="O590" s="399">
        <f t="shared" si="21"/>
        <v>0</v>
      </c>
      <c r="P590" s="14">
        <f t="shared" si="22"/>
        <v>0</v>
      </c>
      <c r="Q590" s="14"/>
      <c r="R590" s="488"/>
    </row>
    <row r="591" spans="2:18" ht="30" customHeight="1" x14ac:dyDescent="0.2">
      <c r="B591" s="388"/>
      <c r="C591" s="388"/>
      <c r="D591" s="389"/>
      <c r="E591" s="389"/>
      <c r="F591" s="389"/>
      <c r="G591" s="393"/>
      <c r="H591" s="393"/>
      <c r="I591" s="394"/>
      <c r="J591" s="388"/>
      <c r="K591" s="392"/>
      <c r="L591" s="392"/>
      <c r="M591" s="392"/>
      <c r="N591" s="392"/>
      <c r="O591" s="399">
        <f t="shared" ref="O591:O654" si="23">+N591+M591</f>
        <v>0</v>
      </c>
      <c r="P591" s="14">
        <f t="shared" ref="P591:P654" si="24">+O591-Q591</f>
        <v>0</v>
      </c>
      <c r="Q591" s="14"/>
      <c r="R591" s="488"/>
    </row>
    <row r="592" spans="2:18" ht="30" customHeight="1" x14ac:dyDescent="0.2">
      <c r="B592" s="388"/>
      <c r="C592" s="388"/>
      <c r="D592" s="389"/>
      <c r="E592" s="389"/>
      <c r="F592" s="389"/>
      <c r="G592" s="393"/>
      <c r="H592" s="393"/>
      <c r="I592" s="394"/>
      <c r="J592" s="388"/>
      <c r="K592" s="392"/>
      <c r="L592" s="392"/>
      <c r="M592" s="392"/>
      <c r="N592" s="392"/>
      <c r="O592" s="399">
        <f t="shared" si="23"/>
        <v>0</v>
      </c>
      <c r="P592" s="14">
        <f t="shared" si="24"/>
        <v>0</v>
      </c>
      <c r="Q592" s="14"/>
      <c r="R592" s="488"/>
    </row>
    <row r="593" spans="2:18" ht="30" customHeight="1" x14ac:dyDescent="0.2">
      <c r="B593" s="388"/>
      <c r="C593" s="388"/>
      <c r="D593" s="389"/>
      <c r="E593" s="389"/>
      <c r="F593" s="389"/>
      <c r="G593" s="393"/>
      <c r="H593" s="393"/>
      <c r="I593" s="394"/>
      <c r="J593" s="388"/>
      <c r="K593" s="392"/>
      <c r="L593" s="392"/>
      <c r="M593" s="392"/>
      <c r="N593" s="392"/>
      <c r="O593" s="399">
        <f t="shared" si="23"/>
        <v>0</v>
      </c>
      <c r="P593" s="14">
        <f t="shared" si="24"/>
        <v>0</v>
      </c>
      <c r="Q593" s="14"/>
      <c r="R593" s="488"/>
    </row>
    <row r="594" spans="2:18" ht="30" customHeight="1" x14ac:dyDescent="0.2">
      <c r="B594" s="388"/>
      <c r="C594" s="388"/>
      <c r="D594" s="389"/>
      <c r="E594" s="389"/>
      <c r="F594" s="389"/>
      <c r="G594" s="393"/>
      <c r="H594" s="393"/>
      <c r="I594" s="394"/>
      <c r="J594" s="388"/>
      <c r="K594" s="392"/>
      <c r="L594" s="392"/>
      <c r="M594" s="392"/>
      <c r="N594" s="392"/>
      <c r="O594" s="399">
        <f t="shared" si="23"/>
        <v>0</v>
      </c>
      <c r="P594" s="14">
        <f t="shared" si="24"/>
        <v>0</v>
      </c>
      <c r="Q594" s="14"/>
      <c r="R594" s="488"/>
    </row>
    <row r="595" spans="2:18" ht="30" customHeight="1" x14ac:dyDescent="0.2">
      <c r="B595" s="388"/>
      <c r="C595" s="388"/>
      <c r="D595" s="389"/>
      <c r="E595" s="389"/>
      <c r="F595" s="389"/>
      <c r="G595" s="393"/>
      <c r="H595" s="393"/>
      <c r="I595" s="394"/>
      <c r="J595" s="388"/>
      <c r="K595" s="392"/>
      <c r="L595" s="392"/>
      <c r="M595" s="392"/>
      <c r="N595" s="392"/>
      <c r="O595" s="399">
        <f t="shared" si="23"/>
        <v>0</v>
      </c>
      <c r="P595" s="14">
        <f t="shared" si="24"/>
        <v>0</v>
      </c>
      <c r="Q595" s="14"/>
      <c r="R595" s="488"/>
    </row>
    <row r="596" spans="2:18" ht="30" customHeight="1" x14ac:dyDescent="0.2">
      <c r="B596" s="388"/>
      <c r="C596" s="388"/>
      <c r="D596" s="389"/>
      <c r="E596" s="389"/>
      <c r="F596" s="389"/>
      <c r="G596" s="393"/>
      <c r="H596" s="393"/>
      <c r="I596" s="394"/>
      <c r="J596" s="388"/>
      <c r="K596" s="392"/>
      <c r="L596" s="392"/>
      <c r="M596" s="392"/>
      <c r="N596" s="392"/>
      <c r="O596" s="399">
        <f t="shared" si="23"/>
        <v>0</v>
      </c>
      <c r="P596" s="14">
        <f t="shared" si="24"/>
        <v>0</v>
      </c>
      <c r="Q596" s="14"/>
      <c r="R596" s="488"/>
    </row>
    <row r="597" spans="2:18" ht="30" customHeight="1" x14ac:dyDescent="0.2">
      <c r="B597" s="388"/>
      <c r="C597" s="388"/>
      <c r="D597" s="389"/>
      <c r="E597" s="389"/>
      <c r="F597" s="389"/>
      <c r="G597" s="393"/>
      <c r="H597" s="393"/>
      <c r="I597" s="394"/>
      <c r="J597" s="388"/>
      <c r="K597" s="392"/>
      <c r="L597" s="392"/>
      <c r="M597" s="392"/>
      <c r="N597" s="392"/>
      <c r="O597" s="399">
        <f t="shared" si="23"/>
        <v>0</v>
      </c>
      <c r="P597" s="14">
        <f t="shared" si="24"/>
        <v>0</v>
      </c>
      <c r="Q597" s="14"/>
      <c r="R597" s="488"/>
    </row>
    <row r="598" spans="2:18" ht="30" customHeight="1" x14ac:dyDescent="0.2">
      <c r="B598" s="388"/>
      <c r="C598" s="388"/>
      <c r="D598" s="389"/>
      <c r="E598" s="389"/>
      <c r="F598" s="389"/>
      <c r="G598" s="393"/>
      <c r="H598" s="393"/>
      <c r="I598" s="394"/>
      <c r="J598" s="388"/>
      <c r="K598" s="392"/>
      <c r="L598" s="392"/>
      <c r="M598" s="392"/>
      <c r="N598" s="392"/>
      <c r="O598" s="399">
        <f t="shared" si="23"/>
        <v>0</v>
      </c>
      <c r="P598" s="14">
        <f t="shared" si="24"/>
        <v>0</v>
      </c>
      <c r="Q598" s="14"/>
      <c r="R598" s="488"/>
    </row>
    <row r="599" spans="2:18" ht="30" customHeight="1" x14ac:dyDescent="0.2">
      <c r="B599" s="388"/>
      <c r="C599" s="388"/>
      <c r="D599" s="389"/>
      <c r="E599" s="389"/>
      <c r="F599" s="389"/>
      <c r="G599" s="393"/>
      <c r="H599" s="393"/>
      <c r="I599" s="394"/>
      <c r="J599" s="388"/>
      <c r="K599" s="392"/>
      <c r="L599" s="392"/>
      <c r="M599" s="392"/>
      <c r="N599" s="392"/>
      <c r="O599" s="399">
        <f t="shared" si="23"/>
        <v>0</v>
      </c>
      <c r="P599" s="14">
        <f t="shared" si="24"/>
        <v>0</v>
      </c>
      <c r="Q599" s="14"/>
      <c r="R599" s="488"/>
    </row>
    <row r="600" spans="2:18" ht="30" customHeight="1" x14ac:dyDescent="0.2">
      <c r="B600" s="388"/>
      <c r="C600" s="388"/>
      <c r="D600" s="389"/>
      <c r="E600" s="389"/>
      <c r="F600" s="389"/>
      <c r="G600" s="393"/>
      <c r="H600" s="393"/>
      <c r="I600" s="394"/>
      <c r="J600" s="388"/>
      <c r="K600" s="392"/>
      <c r="L600" s="392"/>
      <c r="M600" s="392"/>
      <c r="N600" s="392"/>
      <c r="O600" s="399">
        <f t="shared" si="23"/>
        <v>0</v>
      </c>
      <c r="P600" s="14">
        <f t="shared" si="24"/>
        <v>0</v>
      </c>
      <c r="Q600" s="14"/>
      <c r="R600" s="488"/>
    </row>
    <row r="601" spans="2:18" ht="30" customHeight="1" x14ac:dyDescent="0.2">
      <c r="B601" s="388"/>
      <c r="C601" s="388"/>
      <c r="D601" s="389"/>
      <c r="E601" s="389"/>
      <c r="F601" s="389"/>
      <c r="G601" s="393"/>
      <c r="H601" s="393"/>
      <c r="I601" s="394"/>
      <c r="J601" s="388"/>
      <c r="K601" s="392"/>
      <c r="L601" s="392"/>
      <c r="M601" s="392"/>
      <c r="N601" s="392"/>
      <c r="O601" s="399">
        <f t="shared" si="23"/>
        <v>0</v>
      </c>
      <c r="P601" s="14">
        <f t="shared" si="24"/>
        <v>0</v>
      </c>
      <c r="Q601" s="14"/>
      <c r="R601" s="488"/>
    </row>
    <row r="602" spans="2:18" ht="30" customHeight="1" x14ac:dyDescent="0.2">
      <c r="B602" s="388"/>
      <c r="C602" s="388"/>
      <c r="D602" s="389"/>
      <c r="E602" s="389"/>
      <c r="F602" s="389"/>
      <c r="G602" s="393"/>
      <c r="H602" s="393"/>
      <c r="I602" s="394"/>
      <c r="J602" s="388"/>
      <c r="K602" s="392"/>
      <c r="L602" s="392"/>
      <c r="M602" s="392"/>
      <c r="N602" s="392"/>
      <c r="O602" s="399">
        <f t="shared" si="23"/>
        <v>0</v>
      </c>
      <c r="P602" s="14">
        <f t="shared" si="24"/>
        <v>0</v>
      </c>
      <c r="Q602" s="14"/>
      <c r="R602" s="488"/>
    </row>
    <row r="603" spans="2:18" ht="30" customHeight="1" x14ac:dyDescent="0.2">
      <c r="B603" s="388"/>
      <c r="C603" s="388"/>
      <c r="D603" s="389"/>
      <c r="E603" s="389"/>
      <c r="F603" s="389"/>
      <c r="G603" s="393"/>
      <c r="H603" s="393"/>
      <c r="I603" s="394"/>
      <c r="J603" s="388"/>
      <c r="K603" s="392"/>
      <c r="L603" s="392"/>
      <c r="M603" s="392"/>
      <c r="N603" s="392"/>
      <c r="O603" s="399">
        <f t="shared" si="23"/>
        <v>0</v>
      </c>
      <c r="P603" s="14">
        <f t="shared" si="24"/>
        <v>0</v>
      </c>
      <c r="Q603" s="14"/>
      <c r="R603" s="488"/>
    </row>
    <row r="604" spans="2:18" ht="30" customHeight="1" x14ac:dyDescent="0.2">
      <c r="B604" s="388"/>
      <c r="C604" s="388"/>
      <c r="D604" s="389"/>
      <c r="E604" s="389"/>
      <c r="F604" s="389"/>
      <c r="G604" s="393"/>
      <c r="H604" s="393"/>
      <c r="I604" s="394"/>
      <c r="J604" s="388"/>
      <c r="K604" s="392"/>
      <c r="L604" s="392"/>
      <c r="M604" s="392"/>
      <c r="N604" s="392"/>
      <c r="O604" s="399">
        <f t="shared" si="23"/>
        <v>0</v>
      </c>
      <c r="P604" s="14">
        <f t="shared" si="24"/>
        <v>0</v>
      </c>
      <c r="Q604" s="14"/>
      <c r="R604" s="488"/>
    </row>
    <row r="605" spans="2:18" ht="30" customHeight="1" x14ac:dyDescent="0.2">
      <c r="B605" s="388"/>
      <c r="C605" s="388"/>
      <c r="D605" s="389"/>
      <c r="E605" s="389"/>
      <c r="F605" s="389"/>
      <c r="G605" s="393"/>
      <c r="H605" s="393"/>
      <c r="I605" s="394"/>
      <c r="J605" s="388"/>
      <c r="K605" s="392"/>
      <c r="L605" s="392"/>
      <c r="M605" s="392"/>
      <c r="N605" s="392"/>
      <c r="O605" s="399">
        <f t="shared" si="23"/>
        <v>0</v>
      </c>
      <c r="P605" s="14">
        <f t="shared" si="24"/>
        <v>0</v>
      </c>
      <c r="Q605" s="14"/>
      <c r="R605" s="488"/>
    </row>
    <row r="606" spans="2:18" ht="30" customHeight="1" x14ac:dyDescent="0.2">
      <c r="B606" s="388"/>
      <c r="C606" s="388"/>
      <c r="D606" s="389"/>
      <c r="E606" s="389"/>
      <c r="F606" s="389"/>
      <c r="G606" s="393"/>
      <c r="H606" s="393"/>
      <c r="I606" s="394"/>
      <c r="J606" s="388"/>
      <c r="K606" s="392"/>
      <c r="L606" s="392"/>
      <c r="M606" s="392"/>
      <c r="N606" s="392"/>
      <c r="O606" s="399">
        <f t="shared" si="23"/>
        <v>0</v>
      </c>
      <c r="P606" s="14">
        <f t="shared" si="24"/>
        <v>0</v>
      </c>
      <c r="Q606" s="14"/>
      <c r="R606" s="488"/>
    </row>
    <row r="607" spans="2:18" ht="30" customHeight="1" x14ac:dyDescent="0.2">
      <c r="B607" s="388"/>
      <c r="C607" s="388"/>
      <c r="D607" s="389"/>
      <c r="E607" s="389"/>
      <c r="F607" s="389"/>
      <c r="G607" s="393"/>
      <c r="H607" s="393"/>
      <c r="I607" s="394"/>
      <c r="J607" s="388"/>
      <c r="K607" s="392"/>
      <c r="L607" s="392"/>
      <c r="M607" s="392"/>
      <c r="N607" s="392"/>
      <c r="O607" s="399">
        <f t="shared" si="23"/>
        <v>0</v>
      </c>
      <c r="P607" s="14">
        <f t="shared" si="24"/>
        <v>0</v>
      </c>
      <c r="Q607" s="14"/>
      <c r="R607" s="488"/>
    </row>
    <row r="608" spans="2:18" ht="30" customHeight="1" x14ac:dyDescent="0.2">
      <c r="B608" s="388"/>
      <c r="C608" s="388"/>
      <c r="D608" s="389"/>
      <c r="E608" s="389"/>
      <c r="F608" s="389"/>
      <c r="G608" s="393"/>
      <c r="H608" s="393"/>
      <c r="I608" s="394"/>
      <c r="J608" s="388"/>
      <c r="K608" s="392"/>
      <c r="L608" s="392"/>
      <c r="M608" s="392"/>
      <c r="N608" s="392"/>
      <c r="O608" s="399">
        <f t="shared" si="23"/>
        <v>0</v>
      </c>
      <c r="P608" s="14">
        <f t="shared" si="24"/>
        <v>0</v>
      </c>
      <c r="Q608" s="14"/>
      <c r="R608" s="488"/>
    </row>
    <row r="609" spans="2:18" ht="30" customHeight="1" x14ac:dyDescent="0.2">
      <c r="B609" s="388"/>
      <c r="C609" s="388"/>
      <c r="D609" s="389"/>
      <c r="E609" s="389"/>
      <c r="F609" s="389"/>
      <c r="G609" s="393"/>
      <c r="H609" s="393"/>
      <c r="I609" s="394"/>
      <c r="J609" s="388"/>
      <c r="K609" s="392"/>
      <c r="L609" s="392"/>
      <c r="M609" s="392"/>
      <c r="N609" s="392"/>
      <c r="O609" s="399">
        <f t="shared" si="23"/>
        <v>0</v>
      </c>
      <c r="P609" s="14">
        <f t="shared" si="24"/>
        <v>0</v>
      </c>
      <c r="Q609" s="14"/>
      <c r="R609" s="488"/>
    </row>
    <row r="610" spans="2:18" ht="30" customHeight="1" x14ac:dyDescent="0.2">
      <c r="B610" s="388"/>
      <c r="C610" s="388"/>
      <c r="D610" s="389"/>
      <c r="E610" s="389"/>
      <c r="F610" s="389"/>
      <c r="G610" s="393"/>
      <c r="H610" s="393"/>
      <c r="I610" s="394"/>
      <c r="J610" s="388"/>
      <c r="K610" s="392"/>
      <c r="L610" s="392"/>
      <c r="M610" s="392"/>
      <c r="N610" s="392"/>
      <c r="O610" s="399">
        <f t="shared" si="23"/>
        <v>0</v>
      </c>
      <c r="P610" s="14">
        <f t="shared" si="24"/>
        <v>0</v>
      </c>
      <c r="Q610" s="14"/>
      <c r="R610" s="488"/>
    </row>
    <row r="611" spans="2:18" ht="30" customHeight="1" x14ac:dyDescent="0.2">
      <c r="B611" s="388"/>
      <c r="C611" s="388"/>
      <c r="D611" s="389"/>
      <c r="E611" s="389"/>
      <c r="F611" s="389"/>
      <c r="G611" s="393"/>
      <c r="H611" s="393"/>
      <c r="I611" s="394"/>
      <c r="J611" s="388"/>
      <c r="K611" s="392"/>
      <c r="L611" s="392"/>
      <c r="M611" s="392"/>
      <c r="N611" s="392"/>
      <c r="O611" s="399">
        <f t="shared" si="23"/>
        <v>0</v>
      </c>
      <c r="P611" s="14">
        <f t="shared" si="24"/>
        <v>0</v>
      </c>
      <c r="Q611" s="14"/>
      <c r="R611" s="488"/>
    </row>
    <row r="612" spans="2:18" ht="30" customHeight="1" x14ac:dyDescent="0.2">
      <c r="B612" s="388"/>
      <c r="C612" s="388"/>
      <c r="D612" s="389"/>
      <c r="E612" s="389"/>
      <c r="F612" s="389"/>
      <c r="G612" s="393"/>
      <c r="H612" s="393"/>
      <c r="I612" s="394"/>
      <c r="J612" s="388"/>
      <c r="K612" s="392"/>
      <c r="L612" s="392"/>
      <c r="M612" s="392"/>
      <c r="N612" s="392"/>
      <c r="O612" s="399">
        <f t="shared" si="23"/>
        <v>0</v>
      </c>
      <c r="P612" s="14">
        <f t="shared" si="24"/>
        <v>0</v>
      </c>
      <c r="Q612" s="14"/>
      <c r="R612" s="488"/>
    </row>
    <row r="613" spans="2:18" ht="30" customHeight="1" x14ac:dyDescent="0.2">
      <c r="B613" s="388"/>
      <c r="C613" s="388"/>
      <c r="D613" s="389"/>
      <c r="E613" s="389"/>
      <c r="F613" s="389"/>
      <c r="G613" s="393"/>
      <c r="H613" s="393"/>
      <c r="I613" s="394"/>
      <c r="J613" s="388"/>
      <c r="K613" s="392"/>
      <c r="L613" s="392"/>
      <c r="M613" s="392"/>
      <c r="N613" s="392"/>
      <c r="O613" s="399">
        <f t="shared" si="23"/>
        <v>0</v>
      </c>
      <c r="P613" s="14">
        <f t="shared" si="24"/>
        <v>0</v>
      </c>
      <c r="Q613" s="14"/>
      <c r="R613" s="488"/>
    </row>
    <row r="614" spans="2:18" ht="30" customHeight="1" x14ac:dyDescent="0.2">
      <c r="B614" s="388"/>
      <c r="C614" s="388"/>
      <c r="D614" s="389"/>
      <c r="E614" s="389"/>
      <c r="F614" s="389"/>
      <c r="G614" s="393"/>
      <c r="H614" s="393"/>
      <c r="I614" s="394"/>
      <c r="J614" s="388"/>
      <c r="K614" s="392"/>
      <c r="L614" s="392"/>
      <c r="M614" s="392"/>
      <c r="N614" s="392"/>
      <c r="O614" s="399">
        <f t="shared" si="23"/>
        <v>0</v>
      </c>
      <c r="P614" s="14">
        <f t="shared" si="24"/>
        <v>0</v>
      </c>
      <c r="Q614" s="14"/>
      <c r="R614" s="488"/>
    </row>
    <row r="615" spans="2:18" ht="30" customHeight="1" x14ac:dyDescent="0.2">
      <c r="B615" s="388"/>
      <c r="C615" s="388"/>
      <c r="D615" s="389"/>
      <c r="E615" s="389"/>
      <c r="F615" s="389"/>
      <c r="G615" s="393"/>
      <c r="H615" s="393"/>
      <c r="I615" s="394"/>
      <c r="J615" s="388"/>
      <c r="K615" s="392"/>
      <c r="L615" s="392"/>
      <c r="M615" s="392"/>
      <c r="N615" s="392"/>
      <c r="O615" s="399">
        <f t="shared" si="23"/>
        <v>0</v>
      </c>
      <c r="P615" s="14">
        <f t="shared" si="24"/>
        <v>0</v>
      </c>
      <c r="Q615" s="14"/>
      <c r="R615" s="488"/>
    </row>
    <row r="616" spans="2:18" ht="30" customHeight="1" x14ac:dyDescent="0.2">
      <c r="B616" s="388"/>
      <c r="C616" s="388"/>
      <c r="D616" s="389"/>
      <c r="E616" s="389"/>
      <c r="F616" s="389"/>
      <c r="G616" s="393"/>
      <c r="H616" s="393"/>
      <c r="I616" s="394"/>
      <c r="J616" s="388"/>
      <c r="K616" s="392"/>
      <c r="L616" s="392"/>
      <c r="M616" s="392"/>
      <c r="N616" s="392"/>
      <c r="O616" s="399">
        <f t="shared" si="23"/>
        <v>0</v>
      </c>
      <c r="P616" s="14">
        <f t="shared" si="24"/>
        <v>0</v>
      </c>
      <c r="Q616" s="14"/>
      <c r="R616" s="488"/>
    </row>
    <row r="617" spans="2:18" ht="30" customHeight="1" x14ac:dyDescent="0.2">
      <c r="B617" s="388"/>
      <c r="C617" s="388"/>
      <c r="D617" s="389"/>
      <c r="E617" s="389"/>
      <c r="F617" s="389"/>
      <c r="G617" s="393"/>
      <c r="H617" s="393"/>
      <c r="I617" s="394"/>
      <c r="J617" s="388"/>
      <c r="K617" s="392"/>
      <c r="L617" s="392"/>
      <c r="M617" s="392"/>
      <c r="N617" s="392"/>
      <c r="O617" s="399">
        <f t="shared" si="23"/>
        <v>0</v>
      </c>
      <c r="P617" s="14">
        <f t="shared" si="24"/>
        <v>0</v>
      </c>
      <c r="Q617" s="14"/>
      <c r="R617" s="488"/>
    </row>
    <row r="618" spans="2:18" ht="30" customHeight="1" x14ac:dyDescent="0.2">
      <c r="B618" s="388"/>
      <c r="C618" s="388"/>
      <c r="D618" s="389"/>
      <c r="E618" s="389"/>
      <c r="F618" s="389"/>
      <c r="G618" s="393"/>
      <c r="H618" s="393"/>
      <c r="I618" s="394"/>
      <c r="J618" s="388"/>
      <c r="K618" s="392"/>
      <c r="L618" s="392"/>
      <c r="M618" s="392"/>
      <c r="N618" s="392"/>
      <c r="O618" s="399">
        <f t="shared" si="23"/>
        <v>0</v>
      </c>
      <c r="P618" s="14">
        <f t="shared" si="24"/>
        <v>0</v>
      </c>
      <c r="Q618" s="14"/>
      <c r="R618" s="488"/>
    </row>
    <row r="619" spans="2:18" ht="30" customHeight="1" x14ac:dyDescent="0.2">
      <c r="B619" s="388"/>
      <c r="C619" s="388"/>
      <c r="D619" s="389"/>
      <c r="E619" s="389"/>
      <c r="F619" s="389"/>
      <c r="G619" s="393"/>
      <c r="H619" s="393"/>
      <c r="I619" s="394"/>
      <c r="J619" s="388"/>
      <c r="K619" s="392"/>
      <c r="L619" s="392"/>
      <c r="M619" s="392"/>
      <c r="N619" s="392"/>
      <c r="O619" s="399">
        <f t="shared" si="23"/>
        <v>0</v>
      </c>
      <c r="P619" s="14">
        <f t="shared" si="24"/>
        <v>0</v>
      </c>
      <c r="Q619" s="14"/>
      <c r="R619" s="488"/>
    </row>
    <row r="620" spans="2:18" ht="30" customHeight="1" x14ac:dyDescent="0.2">
      <c r="B620" s="388"/>
      <c r="C620" s="388"/>
      <c r="D620" s="389"/>
      <c r="E620" s="389"/>
      <c r="F620" s="389"/>
      <c r="G620" s="393"/>
      <c r="H620" s="393"/>
      <c r="I620" s="394"/>
      <c r="J620" s="388"/>
      <c r="K620" s="392"/>
      <c r="L620" s="392"/>
      <c r="M620" s="392"/>
      <c r="N620" s="392"/>
      <c r="O620" s="399">
        <f t="shared" si="23"/>
        <v>0</v>
      </c>
      <c r="P620" s="14">
        <f t="shared" si="24"/>
        <v>0</v>
      </c>
      <c r="Q620" s="14"/>
      <c r="R620" s="488"/>
    </row>
    <row r="621" spans="2:18" ht="30" customHeight="1" x14ac:dyDescent="0.2">
      <c r="B621" s="388"/>
      <c r="C621" s="388"/>
      <c r="D621" s="389"/>
      <c r="E621" s="389"/>
      <c r="F621" s="389"/>
      <c r="G621" s="393"/>
      <c r="H621" s="393"/>
      <c r="I621" s="394"/>
      <c r="J621" s="388"/>
      <c r="K621" s="392"/>
      <c r="L621" s="392"/>
      <c r="M621" s="392"/>
      <c r="N621" s="392"/>
      <c r="O621" s="399">
        <f t="shared" si="23"/>
        <v>0</v>
      </c>
      <c r="P621" s="14">
        <f t="shared" si="24"/>
        <v>0</v>
      </c>
      <c r="Q621" s="14"/>
      <c r="R621" s="488"/>
    </row>
    <row r="622" spans="2:18" ht="30" customHeight="1" x14ac:dyDescent="0.2">
      <c r="B622" s="388"/>
      <c r="C622" s="388"/>
      <c r="D622" s="389"/>
      <c r="E622" s="389"/>
      <c r="F622" s="389"/>
      <c r="G622" s="393"/>
      <c r="H622" s="393"/>
      <c r="I622" s="394"/>
      <c r="J622" s="388"/>
      <c r="K622" s="392"/>
      <c r="L622" s="392"/>
      <c r="M622" s="392"/>
      <c r="N622" s="392"/>
      <c r="O622" s="399">
        <f t="shared" si="23"/>
        <v>0</v>
      </c>
      <c r="P622" s="14">
        <f t="shared" si="24"/>
        <v>0</v>
      </c>
      <c r="Q622" s="14"/>
      <c r="R622" s="488"/>
    </row>
    <row r="623" spans="2:18" ht="30" customHeight="1" x14ac:dyDescent="0.2">
      <c r="B623" s="388"/>
      <c r="C623" s="388"/>
      <c r="D623" s="389"/>
      <c r="E623" s="389"/>
      <c r="F623" s="389"/>
      <c r="G623" s="393"/>
      <c r="H623" s="393"/>
      <c r="I623" s="394"/>
      <c r="J623" s="388"/>
      <c r="K623" s="392"/>
      <c r="L623" s="392"/>
      <c r="M623" s="392"/>
      <c r="N623" s="392"/>
      <c r="O623" s="399">
        <f t="shared" si="23"/>
        <v>0</v>
      </c>
      <c r="P623" s="14">
        <f t="shared" si="24"/>
        <v>0</v>
      </c>
      <c r="Q623" s="14"/>
      <c r="R623" s="488"/>
    </row>
    <row r="624" spans="2:18" ht="30" customHeight="1" x14ac:dyDescent="0.2">
      <c r="B624" s="388"/>
      <c r="C624" s="388"/>
      <c r="D624" s="389"/>
      <c r="E624" s="389"/>
      <c r="F624" s="389"/>
      <c r="G624" s="393"/>
      <c r="H624" s="393"/>
      <c r="I624" s="394"/>
      <c r="J624" s="388"/>
      <c r="K624" s="392"/>
      <c r="L624" s="392"/>
      <c r="M624" s="392"/>
      <c r="N624" s="392"/>
      <c r="O624" s="399">
        <f t="shared" si="23"/>
        <v>0</v>
      </c>
      <c r="P624" s="14">
        <f t="shared" si="24"/>
        <v>0</v>
      </c>
      <c r="Q624" s="14"/>
      <c r="R624" s="488"/>
    </row>
    <row r="625" spans="2:18" ht="30" customHeight="1" x14ac:dyDescent="0.2">
      <c r="B625" s="388"/>
      <c r="C625" s="388"/>
      <c r="D625" s="389"/>
      <c r="E625" s="389"/>
      <c r="F625" s="389"/>
      <c r="G625" s="393"/>
      <c r="H625" s="393"/>
      <c r="I625" s="394"/>
      <c r="J625" s="388"/>
      <c r="K625" s="392"/>
      <c r="L625" s="392"/>
      <c r="M625" s="392"/>
      <c r="N625" s="392"/>
      <c r="O625" s="399">
        <f t="shared" si="23"/>
        <v>0</v>
      </c>
      <c r="P625" s="14">
        <f t="shared" si="24"/>
        <v>0</v>
      </c>
      <c r="Q625" s="14"/>
      <c r="R625" s="488"/>
    </row>
    <row r="626" spans="2:18" ht="30" customHeight="1" x14ac:dyDescent="0.2">
      <c r="B626" s="388"/>
      <c r="C626" s="388"/>
      <c r="D626" s="389"/>
      <c r="E626" s="389"/>
      <c r="F626" s="389"/>
      <c r="G626" s="393"/>
      <c r="H626" s="393"/>
      <c r="I626" s="394"/>
      <c r="J626" s="388"/>
      <c r="K626" s="392"/>
      <c r="L626" s="392"/>
      <c r="M626" s="392"/>
      <c r="N626" s="392"/>
      <c r="O626" s="399">
        <f t="shared" si="23"/>
        <v>0</v>
      </c>
      <c r="P626" s="14">
        <f t="shared" si="24"/>
        <v>0</v>
      </c>
      <c r="Q626" s="14"/>
      <c r="R626" s="488"/>
    </row>
    <row r="627" spans="2:18" ht="30" customHeight="1" x14ac:dyDescent="0.2">
      <c r="B627" s="388"/>
      <c r="C627" s="388"/>
      <c r="D627" s="389"/>
      <c r="E627" s="389"/>
      <c r="F627" s="389"/>
      <c r="G627" s="393"/>
      <c r="H627" s="393"/>
      <c r="I627" s="394"/>
      <c r="J627" s="388"/>
      <c r="K627" s="392"/>
      <c r="L627" s="392"/>
      <c r="M627" s="392"/>
      <c r="N627" s="392"/>
      <c r="O627" s="399">
        <f t="shared" si="23"/>
        <v>0</v>
      </c>
      <c r="P627" s="14">
        <f t="shared" si="24"/>
        <v>0</v>
      </c>
      <c r="Q627" s="14"/>
      <c r="R627" s="488"/>
    </row>
    <row r="628" spans="2:18" ht="30" customHeight="1" x14ac:dyDescent="0.2">
      <c r="B628" s="388"/>
      <c r="C628" s="388"/>
      <c r="D628" s="389"/>
      <c r="E628" s="389"/>
      <c r="F628" s="389"/>
      <c r="G628" s="393"/>
      <c r="H628" s="393"/>
      <c r="I628" s="394"/>
      <c r="J628" s="388"/>
      <c r="K628" s="392"/>
      <c r="L628" s="392"/>
      <c r="M628" s="392"/>
      <c r="N628" s="392"/>
      <c r="O628" s="399">
        <f t="shared" si="23"/>
        <v>0</v>
      </c>
      <c r="P628" s="14">
        <f t="shared" si="24"/>
        <v>0</v>
      </c>
      <c r="Q628" s="14"/>
      <c r="R628" s="488"/>
    </row>
    <row r="629" spans="2:18" ht="30" customHeight="1" x14ac:dyDescent="0.2">
      <c r="B629" s="388"/>
      <c r="C629" s="388"/>
      <c r="D629" s="389"/>
      <c r="E629" s="389"/>
      <c r="F629" s="389"/>
      <c r="G629" s="393"/>
      <c r="H629" s="393"/>
      <c r="I629" s="394"/>
      <c r="J629" s="388"/>
      <c r="K629" s="392"/>
      <c r="L629" s="392"/>
      <c r="M629" s="392"/>
      <c r="N629" s="392"/>
      <c r="O629" s="399">
        <f t="shared" si="23"/>
        <v>0</v>
      </c>
      <c r="P629" s="14">
        <f t="shared" si="24"/>
        <v>0</v>
      </c>
      <c r="Q629" s="14"/>
      <c r="R629" s="488"/>
    </row>
    <row r="630" spans="2:18" ht="30" customHeight="1" x14ac:dyDescent="0.2">
      <c r="B630" s="388"/>
      <c r="C630" s="388"/>
      <c r="D630" s="389"/>
      <c r="E630" s="389"/>
      <c r="F630" s="389"/>
      <c r="G630" s="393"/>
      <c r="H630" s="393"/>
      <c r="I630" s="394"/>
      <c r="J630" s="388"/>
      <c r="K630" s="392"/>
      <c r="L630" s="392"/>
      <c r="M630" s="392"/>
      <c r="N630" s="392"/>
      <c r="O630" s="399">
        <f t="shared" si="23"/>
        <v>0</v>
      </c>
      <c r="P630" s="14">
        <f t="shared" si="24"/>
        <v>0</v>
      </c>
      <c r="Q630" s="14"/>
      <c r="R630" s="488"/>
    </row>
    <row r="631" spans="2:18" ht="30" customHeight="1" x14ac:dyDescent="0.2">
      <c r="B631" s="388"/>
      <c r="C631" s="388"/>
      <c r="D631" s="389"/>
      <c r="E631" s="389"/>
      <c r="F631" s="389"/>
      <c r="G631" s="393"/>
      <c r="H631" s="393"/>
      <c r="I631" s="394"/>
      <c r="J631" s="388"/>
      <c r="K631" s="392"/>
      <c r="L631" s="392"/>
      <c r="M631" s="392"/>
      <c r="N631" s="392"/>
      <c r="O631" s="399">
        <f t="shared" si="23"/>
        <v>0</v>
      </c>
      <c r="P631" s="14">
        <f t="shared" si="24"/>
        <v>0</v>
      </c>
      <c r="Q631" s="14"/>
      <c r="R631" s="488"/>
    </row>
    <row r="632" spans="2:18" ht="30" customHeight="1" x14ac:dyDescent="0.2">
      <c r="B632" s="388"/>
      <c r="C632" s="388"/>
      <c r="D632" s="389"/>
      <c r="E632" s="389"/>
      <c r="F632" s="389"/>
      <c r="G632" s="393"/>
      <c r="H632" s="393"/>
      <c r="I632" s="394"/>
      <c r="J632" s="388"/>
      <c r="K632" s="392"/>
      <c r="L632" s="392"/>
      <c r="M632" s="392"/>
      <c r="N632" s="392"/>
      <c r="O632" s="399">
        <f t="shared" si="23"/>
        <v>0</v>
      </c>
      <c r="P632" s="14">
        <f t="shared" si="24"/>
        <v>0</v>
      </c>
      <c r="Q632" s="14"/>
      <c r="R632" s="488"/>
    </row>
    <row r="633" spans="2:18" ht="30" customHeight="1" x14ac:dyDescent="0.2">
      <c r="B633" s="388"/>
      <c r="C633" s="388"/>
      <c r="D633" s="389"/>
      <c r="E633" s="389"/>
      <c r="F633" s="389"/>
      <c r="G633" s="393"/>
      <c r="H633" s="393"/>
      <c r="I633" s="394"/>
      <c r="J633" s="388"/>
      <c r="K633" s="392"/>
      <c r="L633" s="392"/>
      <c r="M633" s="392"/>
      <c r="N633" s="392"/>
      <c r="O633" s="399">
        <f t="shared" si="23"/>
        <v>0</v>
      </c>
      <c r="P633" s="14">
        <f t="shared" si="24"/>
        <v>0</v>
      </c>
      <c r="Q633" s="14"/>
      <c r="R633" s="488"/>
    </row>
    <row r="634" spans="2:18" ht="30" customHeight="1" x14ac:dyDescent="0.2">
      <c r="B634" s="388"/>
      <c r="C634" s="388"/>
      <c r="D634" s="389"/>
      <c r="E634" s="389"/>
      <c r="F634" s="389"/>
      <c r="G634" s="393"/>
      <c r="H634" s="393"/>
      <c r="I634" s="394"/>
      <c r="J634" s="388"/>
      <c r="K634" s="392"/>
      <c r="L634" s="392"/>
      <c r="M634" s="392"/>
      <c r="N634" s="392"/>
      <c r="O634" s="399">
        <f t="shared" si="23"/>
        <v>0</v>
      </c>
      <c r="P634" s="14">
        <f t="shared" si="24"/>
        <v>0</v>
      </c>
      <c r="Q634" s="14"/>
      <c r="R634" s="488"/>
    </row>
    <row r="635" spans="2:18" ht="30" customHeight="1" x14ac:dyDescent="0.2">
      <c r="B635" s="388"/>
      <c r="C635" s="388"/>
      <c r="D635" s="389"/>
      <c r="E635" s="389"/>
      <c r="F635" s="389"/>
      <c r="G635" s="393"/>
      <c r="H635" s="393"/>
      <c r="I635" s="394"/>
      <c r="J635" s="388"/>
      <c r="K635" s="392"/>
      <c r="L635" s="392"/>
      <c r="M635" s="392"/>
      <c r="N635" s="392"/>
      <c r="O635" s="399">
        <f t="shared" si="23"/>
        <v>0</v>
      </c>
      <c r="P635" s="14">
        <f t="shared" si="24"/>
        <v>0</v>
      </c>
      <c r="Q635" s="14"/>
      <c r="R635" s="488"/>
    </row>
    <row r="636" spans="2:18" ht="30" customHeight="1" x14ac:dyDescent="0.2">
      <c r="B636" s="388"/>
      <c r="C636" s="388"/>
      <c r="D636" s="389"/>
      <c r="E636" s="389"/>
      <c r="F636" s="389"/>
      <c r="G636" s="393"/>
      <c r="H636" s="393"/>
      <c r="I636" s="394"/>
      <c r="J636" s="388"/>
      <c r="K636" s="392"/>
      <c r="L636" s="392"/>
      <c r="M636" s="392"/>
      <c r="N636" s="392"/>
      <c r="O636" s="399">
        <f t="shared" si="23"/>
        <v>0</v>
      </c>
      <c r="P636" s="14">
        <f t="shared" si="24"/>
        <v>0</v>
      </c>
      <c r="Q636" s="14"/>
      <c r="R636" s="488"/>
    </row>
    <row r="637" spans="2:18" ht="30" customHeight="1" x14ac:dyDescent="0.2">
      <c r="B637" s="388"/>
      <c r="C637" s="388"/>
      <c r="D637" s="389"/>
      <c r="E637" s="389"/>
      <c r="F637" s="389"/>
      <c r="G637" s="393"/>
      <c r="H637" s="393"/>
      <c r="I637" s="394"/>
      <c r="J637" s="388"/>
      <c r="K637" s="392"/>
      <c r="L637" s="392"/>
      <c r="M637" s="392"/>
      <c r="N637" s="392"/>
      <c r="O637" s="399">
        <f t="shared" si="23"/>
        <v>0</v>
      </c>
      <c r="P637" s="14">
        <f t="shared" si="24"/>
        <v>0</v>
      </c>
      <c r="Q637" s="14"/>
      <c r="R637" s="488"/>
    </row>
    <row r="638" spans="2:18" ht="30" customHeight="1" x14ac:dyDescent="0.2">
      <c r="B638" s="388"/>
      <c r="C638" s="388"/>
      <c r="D638" s="389"/>
      <c r="E638" s="389"/>
      <c r="F638" s="389"/>
      <c r="G638" s="393"/>
      <c r="H638" s="393"/>
      <c r="I638" s="394"/>
      <c r="J638" s="388"/>
      <c r="K638" s="392"/>
      <c r="L638" s="392"/>
      <c r="M638" s="392"/>
      <c r="N638" s="392"/>
      <c r="O638" s="399">
        <f t="shared" si="23"/>
        <v>0</v>
      </c>
      <c r="P638" s="14">
        <f t="shared" si="24"/>
        <v>0</v>
      </c>
      <c r="Q638" s="14"/>
      <c r="R638" s="488"/>
    </row>
    <row r="639" spans="2:18" ht="30" customHeight="1" x14ac:dyDescent="0.2">
      <c r="B639" s="388"/>
      <c r="C639" s="388"/>
      <c r="D639" s="389"/>
      <c r="E639" s="389"/>
      <c r="F639" s="389"/>
      <c r="G639" s="393"/>
      <c r="H639" s="393"/>
      <c r="I639" s="394"/>
      <c r="J639" s="388"/>
      <c r="K639" s="392"/>
      <c r="L639" s="392"/>
      <c r="M639" s="392"/>
      <c r="N639" s="392"/>
      <c r="O639" s="399">
        <f t="shared" si="23"/>
        <v>0</v>
      </c>
      <c r="P639" s="14">
        <f t="shared" si="24"/>
        <v>0</v>
      </c>
      <c r="Q639" s="14"/>
      <c r="R639" s="488"/>
    </row>
    <row r="640" spans="2:18" ht="30" customHeight="1" x14ac:dyDescent="0.2">
      <c r="B640" s="388"/>
      <c r="C640" s="388"/>
      <c r="D640" s="389"/>
      <c r="E640" s="389"/>
      <c r="F640" s="389"/>
      <c r="G640" s="393"/>
      <c r="H640" s="393"/>
      <c r="I640" s="394"/>
      <c r="J640" s="388"/>
      <c r="K640" s="392"/>
      <c r="L640" s="392"/>
      <c r="M640" s="392"/>
      <c r="N640" s="392"/>
      <c r="O640" s="399">
        <f t="shared" si="23"/>
        <v>0</v>
      </c>
      <c r="P640" s="14">
        <f t="shared" si="24"/>
        <v>0</v>
      </c>
      <c r="Q640" s="14"/>
      <c r="R640" s="488"/>
    </row>
    <row r="641" spans="2:18" ht="30" customHeight="1" x14ac:dyDescent="0.2">
      <c r="B641" s="388"/>
      <c r="C641" s="388"/>
      <c r="D641" s="389"/>
      <c r="E641" s="389"/>
      <c r="F641" s="389"/>
      <c r="G641" s="393"/>
      <c r="H641" s="393"/>
      <c r="I641" s="394"/>
      <c r="J641" s="388"/>
      <c r="K641" s="392"/>
      <c r="L641" s="392"/>
      <c r="M641" s="392"/>
      <c r="N641" s="392"/>
      <c r="O641" s="399">
        <f t="shared" si="23"/>
        <v>0</v>
      </c>
      <c r="P641" s="14">
        <f t="shared" si="24"/>
        <v>0</v>
      </c>
      <c r="Q641" s="14"/>
      <c r="R641" s="488"/>
    </row>
    <row r="642" spans="2:18" ht="30" customHeight="1" x14ac:dyDescent="0.2">
      <c r="B642" s="388"/>
      <c r="C642" s="388"/>
      <c r="D642" s="389"/>
      <c r="E642" s="389"/>
      <c r="F642" s="389"/>
      <c r="G642" s="393"/>
      <c r="H642" s="393"/>
      <c r="I642" s="394"/>
      <c r="J642" s="388"/>
      <c r="K642" s="392"/>
      <c r="L642" s="392"/>
      <c r="M642" s="392"/>
      <c r="N642" s="392"/>
      <c r="O642" s="399">
        <f t="shared" si="23"/>
        <v>0</v>
      </c>
      <c r="P642" s="14">
        <f t="shared" si="24"/>
        <v>0</v>
      </c>
      <c r="Q642" s="14"/>
      <c r="R642" s="488"/>
    </row>
    <row r="643" spans="2:18" ht="30" customHeight="1" x14ac:dyDescent="0.2">
      <c r="B643" s="388"/>
      <c r="C643" s="388"/>
      <c r="D643" s="389"/>
      <c r="E643" s="389"/>
      <c r="F643" s="389"/>
      <c r="G643" s="393"/>
      <c r="H643" s="393"/>
      <c r="I643" s="394"/>
      <c r="J643" s="388"/>
      <c r="K643" s="392"/>
      <c r="L643" s="392"/>
      <c r="M643" s="392"/>
      <c r="N643" s="392"/>
      <c r="O643" s="399">
        <f t="shared" si="23"/>
        <v>0</v>
      </c>
      <c r="P643" s="14">
        <f t="shared" si="24"/>
        <v>0</v>
      </c>
      <c r="Q643" s="14"/>
      <c r="R643" s="488"/>
    </row>
    <row r="644" spans="2:18" ht="30" customHeight="1" x14ac:dyDescent="0.2">
      <c r="B644" s="388"/>
      <c r="C644" s="388"/>
      <c r="D644" s="389"/>
      <c r="E644" s="389"/>
      <c r="F644" s="389"/>
      <c r="G644" s="393"/>
      <c r="H644" s="393"/>
      <c r="I644" s="394"/>
      <c r="J644" s="388"/>
      <c r="K644" s="392"/>
      <c r="L644" s="392"/>
      <c r="M644" s="392"/>
      <c r="N644" s="392"/>
      <c r="O644" s="399">
        <f t="shared" si="23"/>
        <v>0</v>
      </c>
      <c r="P644" s="14">
        <f t="shared" si="24"/>
        <v>0</v>
      </c>
      <c r="Q644" s="14"/>
      <c r="R644" s="488"/>
    </row>
    <row r="645" spans="2:18" ht="30" customHeight="1" x14ac:dyDescent="0.2">
      <c r="B645" s="388"/>
      <c r="C645" s="388"/>
      <c r="D645" s="389"/>
      <c r="E645" s="389"/>
      <c r="F645" s="389"/>
      <c r="G645" s="393"/>
      <c r="H645" s="393"/>
      <c r="I645" s="394"/>
      <c r="J645" s="388"/>
      <c r="K645" s="392"/>
      <c r="L645" s="392"/>
      <c r="M645" s="392"/>
      <c r="N645" s="392"/>
      <c r="O645" s="399">
        <f t="shared" si="23"/>
        <v>0</v>
      </c>
      <c r="P645" s="14">
        <f t="shared" si="24"/>
        <v>0</v>
      </c>
      <c r="Q645" s="14"/>
      <c r="R645" s="488"/>
    </row>
    <row r="646" spans="2:18" ht="30" customHeight="1" x14ac:dyDescent="0.2">
      <c r="B646" s="388"/>
      <c r="C646" s="388"/>
      <c r="D646" s="389"/>
      <c r="E646" s="389"/>
      <c r="F646" s="389"/>
      <c r="G646" s="393"/>
      <c r="H646" s="393"/>
      <c r="I646" s="394"/>
      <c r="J646" s="388"/>
      <c r="K646" s="392"/>
      <c r="L646" s="392"/>
      <c r="M646" s="392"/>
      <c r="N646" s="392"/>
      <c r="O646" s="399">
        <f t="shared" si="23"/>
        <v>0</v>
      </c>
      <c r="P646" s="14">
        <f t="shared" si="24"/>
        <v>0</v>
      </c>
      <c r="Q646" s="14"/>
      <c r="R646" s="488"/>
    </row>
    <row r="647" spans="2:18" ht="30" customHeight="1" x14ac:dyDescent="0.2">
      <c r="B647" s="388"/>
      <c r="C647" s="388"/>
      <c r="D647" s="389"/>
      <c r="E647" s="389"/>
      <c r="F647" s="389"/>
      <c r="G647" s="393"/>
      <c r="H647" s="393"/>
      <c r="I647" s="394"/>
      <c r="J647" s="388"/>
      <c r="K647" s="392"/>
      <c r="L647" s="392"/>
      <c r="M647" s="392"/>
      <c r="N647" s="392"/>
      <c r="O647" s="399">
        <f t="shared" si="23"/>
        <v>0</v>
      </c>
      <c r="P647" s="14">
        <f t="shared" si="24"/>
        <v>0</v>
      </c>
      <c r="Q647" s="14"/>
      <c r="R647" s="488"/>
    </row>
    <row r="648" spans="2:18" ht="30" customHeight="1" x14ac:dyDescent="0.2">
      <c r="B648" s="388"/>
      <c r="C648" s="388"/>
      <c r="D648" s="389"/>
      <c r="E648" s="389"/>
      <c r="F648" s="389"/>
      <c r="G648" s="393"/>
      <c r="H648" s="393"/>
      <c r="I648" s="394"/>
      <c r="J648" s="388"/>
      <c r="K648" s="392"/>
      <c r="L648" s="392"/>
      <c r="M648" s="392"/>
      <c r="N648" s="392"/>
      <c r="O648" s="399">
        <f t="shared" si="23"/>
        <v>0</v>
      </c>
      <c r="P648" s="14">
        <f t="shared" si="24"/>
        <v>0</v>
      </c>
      <c r="Q648" s="14"/>
      <c r="R648" s="488"/>
    </row>
    <row r="649" spans="2:18" ht="30" customHeight="1" x14ac:dyDescent="0.2">
      <c r="B649" s="388"/>
      <c r="C649" s="388"/>
      <c r="D649" s="389"/>
      <c r="E649" s="389"/>
      <c r="F649" s="389"/>
      <c r="G649" s="393"/>
      <c r="H649" s="393"/>
      <c r="I649" s="394"/>
      <c r="J649" s="388"/>
      <c r="K649" s="392"/>
      <c r="L649" s="392"/>
      <c r="M649" s="392"/>
      <c r="N649" s="392"/>
      <c r="O649" s="399">
        <f t="shared" si="23"/>
        <v>0</v>
      </c>
      <c r="P649" s="14">
        <f t="shared" si="24"/>
        <v>0</v>
      </c>
      <c r="Q649" s="14"/>
      <c r="R649" s="488"/>
    </row>
    <row r="650" spans="2:18" ht="30" customHeight="1" x14ac:dyDescent="0.2">
      <c r="B650" s="388"/>
      <c r="C650" s="388"/>
      <c r="D650" s="389"/>
      <c r="E650" s="389"/>
      <c r="F650" s="389"/>
      <c r="G650" s="393"/>
      <c r="H650" s="393"/>
      <c r="I650" s="394"/>
      <c r="J650" s="388"/>
      <c r="K650" s="392"/>
      <c r="L650" s="392"/>
      <c r="M650" s="392"/>
      <c r="N650" s="392"/>
      <c r="O650" s="399">
        <f t="shared" si="23"/>
        <v>0</v>
      </c>
      <c r="P650" s="14">
        <f t="shared" si="24"/>
        <v>0</v>
      </c>
      <c r="Q650" s="14"/>
      <c r="R650" s="488"/>
    </row>
    <row r="651" spans="2:18" ht="30" customHeight="1" x14ac:dyDescent="0.2">
      <c r="B651" s="388"/>
      <c r="C651" s="388"/>
      <c r="D651" s="389"/>
      <c r="E651" s="389"/>
      <c r="F651" s="389"/>
      <c r="G651" s="393"/>
      <c r="H651" s="393"/>
      <c r="I651" s="394"/>
      <c r="J651" s="388"/>
      <c r="K651" s="392"/>
      <c r="L651" s="392"/>
      <c r="M651" s="392"/>
      <c r="N651" s="392"/>
      <c r="O651" s="399">
        <f t="shared" si="23"/>
        <v>0</v>
      </c>
      <c r="P651" s="14">
        <f t="shared" si="24"/>
        <v>0</v>
      </c>
      <c r="Q651" s="14"/>
      <c r="R651" s="488"/>
    </row>
    <row r="652" spans="2:18" ht="30" customHeight="1" x14ac:dyDescent="0.2">
      <c r="B652" s="388"/>
      <c r="C652" s="388"/>
      <c r="D652" s="389"/>
      <c r="E652" s="389"/>
      <c r="F652" s="389"/>
      <c r="G652" s="393"/>
      <c r="H652" s="393"/>
      <c r="I652" s="394"/>
      <c r="J652" s="388"/>
      <c r="K652" s="392"/>
      <c r="L652" s="392"/>
      <c r="M652" s="392"/>
      <c r="N652" s="392"/>
      <c r="O652" s="399">
        <f t="shared" si="23"/>
        <v>0</v>
      </c>
      <c r="P652" s="14">
        <f t="shared" si="24"/>
        <v>0</v>
      </c>
      <c r="Q652" s="14"/>
      <c r="R652" s="488"/>
    </row>
    <row r="653" spans="2:18" ht="30" customHeight="1" x14ac:dyDescent="0.2">
      <c r="B653" s="388"/>
      <c r="C653" s="388"/>
      <c r="D653" s="389"/>
      <c r="E653" s="389"/>
      <c r="F653" s="389"/>
      <c r="G653" s="393"/>
      <c r="H653" s="393"/>
      <c r="I653" s="394"/>
      <c r="J653" s="388"/>
      <c r="K653" s="392"/>
      <c r="L653" s="392"/>
      <c r="M653" s="392"/>
      <c r="N653" s="392"/>
      <c r="O653" s="399">
        <f t="shared" si="23"/>
        <v>0</v>
      </c>
      <c r="P653" s="14">
        <f t="shared" si="24"/>
        <v>0</v>
      </c>
      <c r="Q653" s="14"/>
      <c r="R653" s="488"/>
    </row>
    <row r="654" spans="2:18" ht="30" customHeight="1" x14ac:dyDescent="0.2">
      <c r="B654" s="388"/>
      <c r="C654" s="388"/>
      <c r="D654" s="389"/>
      <c r="E654" s="389"/>
      <c r="F654" s="389"/>
      <c r="G654" s="393"/>
      <c r="H654" s="393"/>
      <c r="I654" s="394"/>
      <c r="J654" s="388"/>
      <c r="K654" s="392"/>
      <c r="L654" s="392"/>
      <c r="M654" s="392"/>
      <c r="N654" s="392"/>
      <c r="O654" s="399">
        <f t="shared" si="23"/>
        <v>0</v>
      </c>
      <c r="P654" s="14">
        <f t="shared" si="24"/>
        <v>0</v>
      </c>
      <c r="Q654" s="14"/>
      <c r="R654" s="488"/>
    </row>
    <row r="655" spans="2:18" ht="30" customHeight="1" x14ac:dyDescent="0.2">
      <c r="B655" s="388"/>
      <c r="C655" s="388"/>
      <c r="D655" s="389"/>
      <c r="E655" s="389"/>
      <c r="F655" s="389"/>
      <c r="G655" s="393"/>
      <c r="H655" s="393"/>
      <c r="I655" s="394"/>
      <c r="J655" s="388"/>
      <c r="K655" s="392"/>
      <c r="L655" s="392"/>
      <c r="M655" s="392"/>
      <c r="N655" s="392"/>
      <c r="O655" s="399">
        <f t="shared" ref="O655:O701" si="25">+N655+M655</f>
        <v>0</v>
      </c>
      <c r="P655" s="14">
        <f t="shared" ref="P655:P701" si="26">+O655-Q655</f>
        <v>0</v>
      </c>
      <c r="Q655" s="14"/>
      <c r="R655" s="488"/>
    </row>
    <row r="656" spans="2:18" ht="30" customHeight="1" x14ac:dyDescent="0.2">
      <c r="B656" s="388"/>
      <c r="C656" s="388"/>
      <c r="D656" s="389"/>
      <c r="E656" s="389"/>
      <c r="F656" s="389"/>
      <c r="G656" s="393"/>
      <c r="H656" s="393"/>
      <c r="I656" s="394"/>
      <c r="J656" s="388"/>
      <c r="K656" s="392"/>
      <c r="L656" s="392"/>
      <c r="M656" s="392"/>
      <c r="N656" s="392"/>
      <c r="O656" s="399">
        <f t="shared" si="25"/>
        <v>0</v>
      </c>
      <c r="P656" s="14">
        <f t="shared" si="26"/>
        <v>0</v>
      </c>
      <c r="Q656" s="14"/>
      <c r="R656" s="488"/>
    </row>
    <row r="657" spans="2:18" ht="30" customHeight="1" x14ac:dyDescent="0.2">
      <c r="B657" s="388"/>
      <c r="C657" s="388"/>
      <c r="D657" s="389"/>
      <c r="E657" s="389"/>
      <c r="F657" s="389"/>
      <c r="G657" s="393"/>
      <c r="H657" s="393"/>
      <c r="I657" s="394"/>
      <c r="J657" s="388"/>
      <c r="K657" s="392"/>
      <c r="L657" s="392"/>
      <c r="M657" s="392"/>
      <c r="N657" s="392"/>
      <c r="O657" s="399">
        <f t="shared" si="25"/>
        <v>0</v>
      </c>
      <c r="P657" s="14">
        <f t="shared" si="26"/>
        <v>0</v>
      </c>
      <c r="Q657" s="14"/>
      <c r="R657" s="488"/>
    </row>
    <row r="658" spans="2:18" ht="30" customHeight="1" x14ac:dyDescent="0.2">
      <c r="B658" s="388"/>
      <c r="C658" s="388"/>
      <c r="D658" s="389"/>
      <c r="E658" s="389"/>
      <c r="F658" s="389"/>
      <c r="G658" s="393"/>
      <c r="H658" s="393"/>
      <c r="I658" s="394"/>
      <c r="J658" s="388"/>
      <c r="K658" s="392"/>
      <c r="L658" s="392"/>
      <c r="M658" s="392"/>
      <c r="N658" s="392"/>
      <c r="O658" s="399">
        <f t="shared" si="25"/>
        <v>0</v>
      </c>
      <c r="P658" s="14">
        <f t="shared" si="26"/>
        <v>0</v>
      </c>
      <c r="Q658" s="14"/>
      <c r="R658" s="488"/>
    </row>
    <row r="659" spans="2:18" ht="30" customHeight="1" x14ac:dyDescent="0.2">
      <c r="B659" s="388"/>
      <c r="C659" s="388"/>
      <c r="D659" s="389"/>
      <c r="E659" s="389"/>
      <c r="F659" s="389"/>
      <c r="G659" s="393"/>
      <c r="H659" s="393"/>
      <c r="I659" s="394"/>
      <c r="J659" s="388"/>
      <c r="K659" s="392"/>
      <c r="L659" s="392"/>
      <c r="M659" s="392"/>
      <c r="N659" s="392"/>
      <c r="O659" s="399">
        <f t="shared" si="25"/>
        <v>0</v>
      </c>
      <c r="P659" s="14">
        <f t="shared" si="26"/>
        <v>0</v>
      </c>
      <c r="Q659" s="14"/>
      <c r="R659" s="488"/>
    </row>
    <row r="660" spans="2:18" ht="30" customHeight="1" x14ac:dyDescent="0.2">
      <c r="B660" s="388"/>
      <c r="C660" s="388"/>
      <c r="D660" s="389"/>
      <c r="E660" s="389"/>
      <c r="F660" s="389"/>
      <c r="G660" s="393"/>
      <c r="H660" s="393"/>
      <c r="I660" s="394"/>
      <c r="J660" s="388"/>
      <c r="K660" s="392"/>
      <c r="L660" s="392"/>
      <c r="M660" s="392"/>
      <c r="N660" s="392"/>
      <c r="O660" s="399">
        <f t="shared" si="25"/>
        <v>0</v>
      </c>
      <c r="P660" s="14">
        <f t="shared" si="26"/>
        <v>0</v>
      </c>
      <c r="Q660" s="14"/>
      <c r="R660" s="488"/>
    </row>
    <row r="661" spans="2:18" ht="30" customHeight="1" x14ac:dyDescent="0.2">
      <c r="B661" s="388"/>
      <c r="C661" s="388"/>
      <c r="D661" s="389"/>
      <c r="E661" s="389"/>
      <c r="F661" s="389"/>
      <c r="G661" s="393"/>
      <c r="H661" s="393"/>
      <c r="I661" s="394"/>
      <c r="J661" s="388"/>
      <c r="K661" s="392"/>
      <c r="L661" s="392"/>
      <c r="M661" s="392"/>
      <c r="N661" s="392"/>
      <c r="O661" s="399">
        <f t="shared" si="25"/>
        <v>0</v>
      </c>
      <c r="P661" s="14">
        <f t="shared" si="26"/>
        <v>0</v>
      </c>
      <c r="Q661" s="14"/>
      <c r="R661" s="488"/>
    </row>
    <row r="662" spans="2:18" ht="30" customHeight="1" x14ac:dyDescent="0.2">
      <c r="B662" s="388"/>
      <c r="C662" s="388"/>
      <c r="D662" s="389"/>
      <c r="E662" s="389"/>
      <c r="F662" s="389"/>
      <c r="G662" s="393"/>
      <c r="H662" s="393"/>
      <c r="I662" s="394"/>
      <c r="J662" s="388"/>
      <c r="K662" s="392"/>
      <c r="L662" s="392"/>
      <c r="M662" s="392"/>
      <c r="N662" s="392"/>
      <c r="O662" s="399">
        <f t="shared" si="25"/>
        <v>0</v>
      </c>
      <c r="P662" s="14">
        <f t="shared" si="26"/>
        <v>0</v>
      </c>
      <c r="Q662" s="14"/>
      <c r="R662" s="488"/>
    </row>
    <row r="663" spans="2:18" ht="30" customHeight="1" x14ac:dyDescent="0.2">
      <c r="B663" s="388"/>
      <c r="C663" s="388"/>
      <c r="D663" s="389"/>
      <c r="E663" s="389"/>
      <c r="F663" s="389"/>
      <c r="G663" s="393"/>
      <c r="H663" s="393"/>
      <c r="I663" s="394"/>
      <c r="J663" s="388"/>
      <c r="K663" s="392"/>
      <c r="L663" s="392"/>
      <c r="M663" s="392"/>
      <c r="N663" s="392"/>
      <c r="O663" s="399">
        <f t="shared" si="25"/>
        <v>0</v>
      </c>
      <c r="P663" s="14">
        <f t="shared" si="26"/>
        <v>0</v>
      </c>
      <c r="Q663" s="14"/>
      <c r="R663" s="488"/>
    </row>
    <row r="664" spans="2:18" ht="30" customHeight="1" x14ac:dyDescent="0.2">
      <c r="B664" s="388"/>
      <c r="C664" s="388"/>
      <c r="D664" s="389"/>
      <c r="E664" s="389"/>
      <c r="F664" s="389"/>
      <c r="G664" s="393"/>
      <c r="H664" s="393"/>
      <c r="I664" s="394"/>
      <c r="J664" s="388"/>
      <c r="K664" s="392"/>
      <c r="L664" s="392"/>
      <c r="M664" s="392"/>
      <c r="N664" s="392"/>
      <c r="O664" s="399">
        <f t="shared" si="25"/>
        <v>0</v>
      </c>
      <c r="P664" s="14">
        <f t="shared" si="26"/>
        <v>0</v>
      </c>
      <c r="Q664" s="14"/>
      <c r="R664" s="488"/>
    </row>
    <row r="665" spans="2:18" ht="30" customHeight="1" x14ac:dyDescent="0.2">
      <c r="B665" s="388"/>
      <c r="C665" s="388"/>
      <c r="D665" s="389"/>
      <c r="E665" s="389"/>
      <c r="F665" s="389"/>
      <c r="G665" s="393"/>
      <c r="H665" s="393"/>
      <c r="I665" s="394"/>
      <c r="J665" s="388"/>
      <c r="K665" s="392"/>
      <c r="L665" s="392"/>
      <c r="M665" s="392"/>
      <c r="N665" s="392"/>
      <c r="O665" s="399">
        <f t="shared" si="25"/>
        <v>0</v>
      </c>
      <c r="P665" s="14">
        <f t="shared" si="26"/>
        <v>0</v>
      </c>
      <c r="Q665" s="14"/>
      <c r="R665" s="488"/>
    </row>
    <row r="666" spans="2:18" ht="30" customHeight="1" x14ac:dyDescent="0.2">
      <c r="B666" s="388"/>
      <c r="C666" s="388"/>
      <c r="D666" s="389"/>
      <c r="E666" s="389"/>
      <c r="F666" s="389"/>
      <c r="G666" s="393"/>
      <c r="H666" s="393"/>
      <c r="I666" s="394"/>
      <c r="J666" s="388"/>
      <c r="K666" s="392"/>
      <c r="L666" s="392"/>
      <c r="M666" s="392"/>
      <c r="N666" s="392"/>
      <c r="O666" s="399">
        <f t="shared" si="25"/>
        <v>0</v>
      </c>
      <c r="P666" s="14">
        <f t="shared" si="26"/>
        <v>0</v>
      </c>
      <c r="Q666" s="14"/>
      <c r="R666" s="488"/>
    </row>
    <row r="667" spans="2:18" ht="30" customHeight="1" x14ac:dyDescent="0.2">
      <c r="B667" s="388"/>
      <c r="C667" s="388"/>
      <c r="D667" s="389"/>
      <c r="E667" s="389"/>
      <c r="F667" s="389"/>
      <c r="G667" s="393"/>
      <c r="H667" s="393"/>
      <c r="I667" s="394"/>
      <c r="J667" s="388"/>
      <c r="K667" s="392"/>
      <c r="L667" s="392"/>
      <c r="M667" s="392"/>
      <c r="N667" s="392"/>
      <c r="O667" s="399">
        <f t="shared" si="25"/>
        <v>0</v>
      </c>
      <c r="P667" s="14">
        <f t="shared" si="26"/>
        <v>0</v>
      </c>
      <c r="Q667" s="14"/>
      <c r="R667" s="488"/>
    </row>
    <row r="668" spans="2:18" ht="30" customHeight="1" x14ac:dyDescent="0.2">
      <c r="B668" s="388"/>
      <c r="C668" s="388"/>
      <c r="D668" s="389"/>
      <c r="E668" s="389"/>
      <c r="F668" s="389"/>
      <c r="G668" s="393"/>
      <c r="H668" s="393"/>
      <c r="I668" s="394"/>
      <c r="J668" s="388"/>
      <c r="K668" s="392"/>
      <c r="L668" s="392"/>
      <c r="M668" s="392"/>
      <c r="N668" s="392"/>
      <c r="O668" s="399">
        <f t="shared" si="25"/>
        <v>0</v>
      </c>
      <c r="P668" s="14">
        <f t="shared" si="26"/>
        <v>0</v>
      </c>
      <c r="Q668" s="14"/>
      <c r="R668" s="488"/>
    </row>
    <row r="669" spans="2:18" ht="30" customHeight="1" x14ac:dyDescent="0.2">
      <c r="B669" s="388"/>
      <c r="C669" s="388"/>
      <c r="D669" s="389"/>
      <c r="E669" s="389"/>
      <c r="F669" s="389"/>
      <c r="G669" s="393"/>
      <c r="H669" s="393"/>
      <c r="I669" s="394"/>
      <c r="J669" s="388"/>
      <c r="K669" s="392"/>
      <c r="L669" s="392"/>
      <c r="M669" s="392"/>
      <c r="N669" s="392"/>
      <c r="O669" s="399">
        <f t="shared" si="25"/>
        <v>0</v>
      </c>
      <c r="P669" s="14">
        <f t="shared" si="26"/>
        <v>0</v>
      </c>
      <c r="Q669" s="14"/>
      <c r="R669" s="488"/>
    </row>
    <row r="670" spans="2:18" ht="30" customHeight="1" x14ac:dyDescent="0.2">
      <c r="B670" s="388"/>
      <c r="C670" s="388"/>
      <c r="D670" s="389"/>
      <c r="E670" s="389"/>
      <c r="F670" s="389"/>
      <c r="G670" s="393"/>
      <c r="H670" s="393"/>
      <c r="I670" s="394"/>
      <c r="J670" s="388"/>
      <c r="K670" s="392"/>
      <c r="L670" s="392"/>
      <c r="M670" s="392"/>
      <c r="N670" s="392"/>
      <c r="O670" s="399">
        <f t="shared" si="25"/>
        <v>0</v>
      </c>
      <c r="P670" s="14">
        <f t="shared" si="26"/>
        <v>0</v>
      </c>
      <c r="Q670" s="14"/>
      <c r="R670" s="488"/>
    </row>
    <row r="671" spans="2:18" ht="30" customHeight="1" x14ac:dyDescent="0.2">
      <c r="B671" s="388"/>
      <c r="C671" s="388"/>
      <c r="D671" s="389"/>
      <c r="E671" s="389"/>
      <c r="F671" s="389"/>
      <c r="G671" s="393"/>
      <c r="H671" s="393"/>
      <c r="I671" s="394"/>
      <c r="J671" s="388"/>
      <c r="K671" s="392"/>
      <c r="L671" s="392"/>
      <c r="M671" s="392"/>
      <c r="N671" s="392"/>
      <c r="O671" s="399">
        <f t="shared" si="25"/>
        <v>0</v>
      </c>
      <c r="P671" s="14">
        <f t="shared" si="26"/>
        <v>0</v>
      </c>
      <c r="Q671" s="14"/>
      <c r="R671" s="488"/>
    </row>
    <row r="672" spans="2:18" ht="30" customHeight="1" x14ac:dyDescent="0.2">
      <c r="B672" s="388"/>
      <c r="C672" s="388"/>
      <c r="D672" s="389"/>
      <c r="E672" s="389"/>
      <c r="F672" s="389"/>
      <c r="G672" s="393"/>
      <c r="H672" s="393"/>
      <c r="I672" s="394"/>
      <c r="J672" s="388"/>
      <c r="K672" s="392"/>
      <c r="L672" s="392"/>
      <c r="M672" s="392"/>
      <c r="N672" s="392"/>
      <c r="O672" s="399">
        <f t="shared" si="25"/>
        <v>0</v>
      </c>
      <c r="P672" s="14">
        <f t="shared" si="26"/>
        <v>0</v>
      </c>
      <c r="Q672" s="14"/>
      <c r="R672" s="488"/>
    </row>
    <row r="673" spans="2:18" ht="30" customHeight="1" x14ac:dyDescent="0.2">
      <c r="B673" s="388"/>
      <c r="C673" s="388"/>
      <c r="D673" s="389"/>
      <c r="E673" s="389"/>
      <c r="F673" s="389"/>
      <c r="G673" s="393"/>
      <c r="H673" s="393"/>
      <c r="I673" s="394"/>
      <c r="J673" s="388"/>
      <c r="K673" s="392"/>
      <c r="L673" s="392"/>
      <c r="M673" s="392"/>
      <c r="N673" s="392"/>
      <c r="O673" s="399">
        <f t="shared" si="25"/>
        <v>0</v>
      </c>
      <c r="P673" s="14">
        <f t="shared" si="26"/>
        <v>0</v>
      </c>
      <c r="Q673" s="14"/>
      <c r="R673" s="488"/>
    </row>
    <row r="674" spans="2:18" ht="30" customHeight="1" x14ac:dyDescent="0.2">
      <c r="B674" s="388"/>
      <c r="C674" s="388"/>
      <c r="D674" s="389"/>
      <c r="E674" s="389"/>
      <c r="F674" s="389"/>
      <c r="G674" s="393"/>
      <c r="H674" s="393"/>
      <c r="I674" s="394"/>
      <c r="J674" s="388"/>
      <c r="K674" s="392"/>
      <c r="L674" s="392"/>
      <c r="M674" s="392"/>
      <c r="N674" s="392"/>
      <c r="O674" s="399">
        <f t="shared" si="25"/>
        <v>0</v>
      </c>
      <c r="P674" s="14">
        <f t="shared" si="26"/>
        <v>0</v>
      </c>
      <c r="Q674" s="14"/>
      <c r="R674" s="488"/>
    </row>
    <row r="675" spans="2:18" ht="30" customHeight="1" x14ac:dyDescent="0.2">
      <c r="B675" s="388"/>
      <c r="C675" s="388"/>
      <c r="D675" s="389"/>
      <c r="E675" s="389"/>
      <c r="F675" s="389"/>
      <c r="G675" s="393"/>
      <c r="H675" s="393"/>
      <c r="I675" s="394"/>
      <c r="J675" s="388"/>
      <c r="K675" s="392"/>
      <c r="L675" s="392"/>
      <c r="M675" s="392"/>
      <c r="N675" s="392"/>
      <c r="O675" s="399">
        <f t="shared" si="25"/>
        <v>0</v>
      </c>
      <c r="P675" s="14">
        <f t="shared" si="26"/>
        <v>0</v>
      </c>
      <c r="Q675" s="14"/>
      <c r="R675" s="488"/>
    </row>
    <row r="676" spans="2:18" ht="30" customHeight="1" x14ac:dyDescent="0.2">
      <c r="B676" s="388"/>
      <c r="C676" s="388"/>
      <c r="D676" s="389"/>
      <c r="E676" s="389"/>
      <c r="F676" s="389"/>
      <c r="G676" s="393"/>
      <c r="H676" s="393"/>
      <c r="I676" s="394"/>
      <c r="J676" s="388"/>
      <c r="K676" s="392"/>
      <c r="L676" s="392"/>
      <c r="M676" s="392"/>
      <c r="N676" s="392"/>
      <c r="O676" s="399">
        <f t="shared" si="25"/>
        <v>0</v>
      </c>
      <c r="P676" s="14">
        <f t="shared" si="26"/>
        <v>0</v>
      </c>
      <c r="Q676" s="14"/>
      <c r="R676" s="488"/>
    </row>
    <row r="677" spans="2:18" ht="30" customHeight="1" x14ac:dyDescent="0.2">
      <c r="B677" s="388"/>
      <c r="C677" s="388"/>
      <c r="D677" s="389"/>
      <c r="E677" s="389"/>
      <c r="F677" s="389"/>
      <c r="G677" s="393"/>
      <c r="H677" s="393"/>
      <c r="I677" s="394"/>
      <c r="J677" s="388"/>
      <c r="K677" s="392"/>
      <c r="L677" s="392"/>
      <c r="M677" s="392"/>
      <c r="N677" s="392"/>
      <c r="O677" s="399">
        <f t="shared" si="25"/>
        <v>0</v>
      </c>
      <c r="P677" s="14">
        <f t="shared" si="26"/>
        <v>0</v>
      </c>
      <c r="Q677" s="14"/>
      <c r="R677" s="488"/>
    </row>
    <row r="678" spans="2:18" ht="30" customHeight="1" x14ac:dyDescent="0.2">
      <c r="B678" s="388"/>
      <c r="C678" s="388"/>
      <c r="D678" s="389"/>
      <c r="E678" s="389"/>
      <c r="F678" s="389"/>
      <c r="G678" s="393"/>
      <c r="H678" s="393"/>
      <c r="I678" s="394"/>
      <c r="J678" s="388"/>
      <c r="K678" s="392"/>
      <c r="L678" s="392"/>
      <c r="M678" s="392"/>
      <c r="N678" s="392"/>
      <c r="O678" s="399">
        <f t="shared" si="25"/>
        <v>0</v>
      </c>
      <c r="P678" s="14">
        <f t="shared" si="26"/>
        <v>0</v>
      </c>
      <c r="Q678" s="14"/>
      <c r="R678" s="488"/>
    </row>
    <row r="679" spans="2:18" ht="30" customHeight="1" x14ac:dyDescent="0.2">
      <c r="B679" s="388"/>
      <c r="C679" s="388"/>
      <c r="D679" s="389"/>
      <c r="E679" s="389"/>
      <c r="F679" s="389"/>
      <c r="G679" s="393"/>
      <c r="H679" s="393"/>
      <c r="I679" s="394"/>
      <c r="J679" s="388"/>
      <c r="K679" s="392"/>
      <c r="L679" s="392"/>
      <c r="M679" s="392"/>
      <c r="N679" s="392"/>
      <c r="O679" s="399">
        <f t="shared" si="25"/>
        <v>0</v>
      </c>
      <c r="P679" s="14">
        <f t="shared" si="26"/>
        <v>0</v>
      </c>
      <c r="Q679" s="14"/>
      <c r="R679" s="488"/>
    </row>
    <row r="680" spans="2:18" ht="30" customHeight="1" x14ac:dyDescent="0.2">
      <c r="B680" s="388"/>
      <c r="C680" s="388"/>
      <c r="D680" s="389"/>
      <c r="E680" s="389"/>
      <c r="F680" s="389"/>
      <c r="G680" s="393"/>
      <c r="H680" s="393"/>
      <c r="I680" s="394"/>
      <c r="J680" s="388"/>
      <c r="K680" s="392"/>
      <c r="L680" s="392"/>
      <c r="M680" s="392"/>
      <c r="N680" s="392"/>
      <c r="O680" s="399">
        <f t="shared" si="25"/>
        <v>0</v>
      </c>
      <c r="P680" s="14">
        <f t="shared" si="26"/>
        <v>0</v>
      </c>
      <c r="Q680" s="14"/>
      <c r="R680" s="488"/>
    </row>
    <row r="681" spans="2:18" ht="30" customHeight="1" x14ac:dyDescent="0.2">
      <c r="B681" s="388"/>
      <c r="C681" s="388"/>
      <c r="D681" s="389"/>
      <c r="E681" s="389"/>
      <c r="F681" s="389"/>
      <c r="G681" s="393"/>
      <c r="H681" s="393"/>
      <c r="I681" s="394"/>
      <c r="J681" s="388"/>
      <c r="K681" s="392"/>
      <c r="L681" s="392"/>
      <c r="M681" s="392"/>
      <c r="N681" s="392"/>
      <c r="O681" s="399">
        <f t="shared" si="25"/>
        <v>0</v>
      </c>
      <c r="P681" s="14">
        <f t="shared" si="26"/>
        <v>0</v>
      </c>
      <c r="Q681" s="14"/>
      <c r="R681" s="488"/>
    </row>
    <row r="682" spans="2:18" ht="30" customHeight="1" x14ac:dyDescent="0.2">
      <c r="B682" s="388"/>
      <c r="C682" s="388"/>
      <c r="D682" s="389"/>
      <c r="E682" s="389"/>
      <c r="F682" s="389"/>
      <c r="G682" s="393"/>
      <c r="H682" s="393"/>
      <c r="I682" s="394"/>
      <c r="J682" s="388"/>
      <c r="K682" s="392"/>
      <c r="L682" s="392"/>
      <c r="M682" s="392"/>
      <c r="N682" s="392"/>
      <c r="O682" s="399">
        <f t="shared" si="25"/>
        <v>0</v>
      </c>
      <c r="P682" s="14">
        <f t="shared" si="26"/>
        <v>0</v>
      </c>
      <c r="Q682" s="14"/>
      <c r="R682" s="488"/>
    </row>
    <row r="683" spans="2:18" ht="30" customHeight="1" x14ac:dyDescent="0.2">
      <c r="B683" s="388"/>
      <c r="C683" s="388"/>
      <c r="D683" s="389"/>
      <c r="E683" s="389"/>
      <c r="F683" s="389"/>
      <c r="G683" s="393"/>
      <c r="H683" s="393"/>
      <c r="I683" s="394"/>
      <c r="J683" s="388"/>
      <c r="K683" s="392"/>
      <c r="L683" s="392"/>
      <c r="M683" s="392"/>
      <c r="N683" s="392"/>
      <c r="O683" s="399">
        <f t="shared" si="25"/>
        <v>0</v>
      </c>
      <c r="P683" s="14">
        <f t="shared" si="26"/>
        <v>0</v>
      </c>
      <c r="Q683" s="14"/>
      <c r="R683" s="488"/>
    </row>
    <row r="684" spans="2:18" ht="30" customHeight="1" x14ac:dyDescent="0.2">
      <c r="B684" s="388"/>
      <c r="C684" s="388"/>
      <c r="D684" s="389"/>
      <c r="E684" s="389"/>
      <c r="F684" s="389"/>
      <c r="G684" s="393"/>
      <c r="H684" s="393"/>
      <c r="I684" s="394"/>
      <c r="J684" s="388"/>
      <c r="K684" s="392"/>
      <c r="L684" s="392"/>
      <c r="M684" s="392"/>
      <c r="N684" s="392"/>
      <c r="O684" s="399">
        <f t="shared" si="25"/>
        <v>0</v>
      </c>
      <c r="P684" s="14">
        <f t="shared" si="26"/>
        <v>0</v>
      </c>
      <c r="Q684" s="14"/>
      <c r="R684" s="488"/>
    </row>
    <row r="685" spans="2:18" ht="30" customHeight="1" x14ac:dyDescent="0.2">
      <c r="B685" s="388"/>
      <c r="C685" s="388"/>
      <c r="D685" s="389"/>
      <c r="E685" s="389"/>
      <c r="F685" s="389"/>
      <c r="G685" s="393"/>
      <c r="H685" s="393"/>
      <c r="I685" s="394"/>
      <c r="J685" s="388"/>
      <c r="K685" s="392"/>
      <c r="L685" s="392"/>
      <c r="M685" s="392"/>
      <c r="N685" s="392"/>
      <c r="O685" s="399">
        <f t="shared" si="25"/>
        <v>0</v>
      </c>
      <c r="P685" s="14">
        <f t="shared" si="26"/>
        <v>0</v>
      </c>
      <c r="Q685" s="14"/>
      <c r="R685" s="488"/>
    </row>
    <row r="686" spans="2:18" ht="30" customHeight="1" x14ac:dyDescent="0.2">
      <c r="B686" s="388"/>
      <c r="C686" s="388"/>
      <c r="D686" s="389"/>
      <c r="E686" s="389"/>
      <c r="F686" s="389"/>
      <c r="G686" s="393"/>
      <c r="H686" s="393"/>
      <c r="I686" s="394"/>
      <c r="J686" s="388"/>
      <c r="K686" s="392"/>
      <c r="L686" s="392"/>
      <c r="M686" s="392"/>
      <c r="N686" s="392"/>
      <c r="O686" s="399">
        <f t="shared" si="25"/>
        <v>0</v>
      </c>
      <c r="P686" s="14">
        <f t="shared" si="26"/>
        <v>0</v>
      </c>
      <c r="Q686" s="14"/>
      <c r="R686" s="488"/>
    </row>
    <row r="687" spans="2:18" ht="30" customHeight="1" x14ac:dyDescent="0.2">
      <c r="B687" s="388"/>
      <c r="C687" s="388"/>
      <c r="D687" s="389"/>
      <c r="E687" s="389"/>
      <c r="F687" s="389"/>
      <c r="G687" s="393"/>
      <c r="H687" s="393"/>
      <c r="I687" s="394"/>
      <c r="J687" s="388"/>
      <c r="K687" s="392"/>
      <c r="L687" s="392"/>
      <c r="M687" s="392"/>
      <c r="N687" s="392"/>
      <c r="O687" s="399">
        <f t="shared" si="25"/>
        <v>0</v>
      </c>
      <c r="P687" s="14">
        <f t="shared" si="26"/>
        <v>0</v>
      </c>
      <c r="Q687" s="14"/>
      <c r="R687" s="488"/>
    </row>
    <row r="688" spans="2:18" ht="30" customHeight="1" x14ac:dyDescent="0.2">
      <c r="B688" s="388"/>
      <c r="C688" s="388"/>
      <c r="D688" s="389"/>
      <c r="E688" s="389"/>
      <c r="F688" s="389"/>
      <c r="G688" s="393"/>
      <c r="H688" s="393"/>
      <c r="I688" s="394"/>
      <c r="J688" s="388"/>
      <c r="K688" s="392"/>
      <c r="L688" s="392"/>
      <c r="M688" s="392"/>
      <c r="N688" s="392"/>
      <c r="O688" s="399">
        <f t="shared" si="25"/>
        <v>0</v>
      </c>
      <c r="P688" s="14">
        <f t="shared" si="26"/>
        <v>0</v>
      </c>
      <c r="Q688" s="14"/>
      <c r="R688" s="488"/>
    </row>
    <row r="689" spans="2:18" ht="30" customHeight="1" x14ac:dyDescent="0.2">
      <c r="B689" s="388"/>
      <c r="C689" s="388"/>
      <c r="D689" s="389"/>
      <c r="E689" s="389"/>
      <c r="F689" s="389"/>
      <c r="G689" s="393"/>
      <c r="H689" s="393"/>
      <c r="I689" s="394"/>
      <c r="J689" s="388"/>
      <c r="K689" s="392"/>
      <c r="L689" s="392"/>
      <c r="M689" s="392"/>
      <c r="N689" s="392"/>
      <c r="O689" s="399">
        <f t="shared" si="25"/>
        <v>0</v>
      </c>
      <c r="P689" s="14">
        <f t="shared" si="26"/>
        <v>0</v>
      </c>
      <c r="Q689" s="14"/>
      <c r="R689" s="488"/>
    </row>
    <row r="690" spans="2:18" ht="30" customHeight="1" x14ac:dyDescent="0.2">
      <c r="B690" s="388"/>
      <c r="C690" s="388"/>
      <c r="D690" s="389"/>
      <c r="E690" s="389"/>
      <c r="F690" s="389"/>
      <c r="G690" s="393"/>
      <c r="H690" s="393"/>
      <c r="I690" s="394"/>
      <c r="J690" s="388"/>
      <c r="K690" s="392"/>
      <c r="L690" s="392"/>
      <c r="M690" s="392"/>
      <c r="N690" s="392"/>
      <c r="O690" s="399">
        <f t="shared" si="25"/>
        <v>0</v>
      </c>
      <c r="P690" s="14">
        <f t="shared" si="26"/>
        <v>0</v>
      </c>
      <c r="Q690" s="14"/>
      <c r="R690" s="488"/>
    </row>
    <row r="691" spans="2:18" ht="30" customHeight="1" x14ac:dyDescent="0.2">
      <c r="B691" s="388"/>
      <c r="C691" s="388"/>
      <c r="D691" s="389"/>
      <c r="E691" s="389"/>
      <c r="F691" s="389"/>
      <c r="G691" s="393"/>
      <c r="H691" s="393"/>
      <c r="I691" s="394"/>
      <c r="J691" s="388"/>
      <c r="K691" s="392"/>
      <c r="L691" s="392"/>
      <c r="M691" s="392"/>
      <c r="N691" s="392"/>
      <c r="O691" s="399">
        <f t="shared" si="25"/>
        <v>0</v>
      </c>
      <c r="P691" s="14">
        <f t="shared" si="26"/>
        <v>0</v>
      </c>
      <c r="Q691" s="14"/>
      <c r="R691" s="488"/>
    </row>
    <row r="692" spans="2:18" ht="30" customHeight="1" x14ac:dyDescent="0.2">
      <c r="B692" s="388"/>
      <c r="C692" s="388"/>
      <c r="D692" s="389"/>
      <c r="E692" s="389"/>
      <c r="F692" s="389"/>
      <c r="G692" s="393"/>
      <c r="H692" s="393"/>
      <c r="I692" s="394"/>
      <c r="J692" s="388"/>
      <c r="K692" s="392"/>
      <c r="L692" s="392"/>
      <c r="M692" s="392"/>
      <c r="N692" s="392"/>
      <c r="O692" s="399">
        <f t="shared" si="25"/>
        <v>0</v>
      </c>
      <c r="P692" s="14">
        <f t="shared" si="26"/>
        <v>0</v>
      </c>
      <c r="Q692" s="14"/>
      <c r="R692" s="488"/>
    </row>
    <row r="693" spans="2:18" ht="30" customHeight="1" x14ac:dyDescent="0.2">
      <c r="B693" s="388"/>
      <c r="C693" s="388"/>
      <c r="D693" s="389"/>
      <c r="E693" s="389"/>
      <c r="F693" s="389"/>
      <c r="G693" s="393"/>
      <c r="H693" s="393"/>
      <c r="I693" s="394"/>
      <c r="J693" s="388"/>
      <c r="K693" s="392"/>
      <c r="L693" s="392"/>
      <c r="M693" s="392"/>
      <c r="N693" s="392"/>
      <c r="O693" s="399">
        <f t="shared" si="25"/>
        <v>0</v>
      </c>
      <c r="P693" s="14">
        <f t="shared" si="26"/>
        <v>0</v>
      </c>
      <c r="Q693" s="14"/>
      <c r="R693" s="488"/>
    </row>
    <row r="694" spans="2:18" ht="30" customHeight="1" x14ac:dyDescent="0.2">
      <c r="B694" s="388"/>
      <c r="C694" s="388"/>
      <c r="D694" s="389"/>
      <c r="E694" s="389"/>
      <c r="F694" s="389"/>
      <c r="G694" s="393"/>
      <c r="H694" s="393"/>
      <c r="I694" s="394"/>
      <c r="J694" s="388"/>
      <c r="K694" s="392"/>
      <c r="L694" s="392"/>
      <c r="M694" s="392"/>
      <c r="N694" s="392"/>
      <c r="O694" s="399">
        <f t="shared" si="25"/>
        <v>0</v>
      </c>
      <c r="P694" s="14">
        <f t="shared" si="26"/>
        <v>0</v>
      </c>
      <c r="Q694" s="14"/>
      <c r="R694" s="488"/>
    </row>
    <row r="695" spans="2:18" ht="30" customHeight="1" x14ac:dyDescent="0.2">
      <c r="B695" s="388"/>
      <c r="C695" s="388"/>
      <c r="D695" s="389"/>
      <c r="E695" s="389"/>
      <c r="F695" s="389"/>
      <c r="G695" s="393"/>
      <c r="H695" s="393"/>
      <c r="I695" s="394"/>
      <c r="J695" s="388"/>
      <c r="K695" s="392"/>
      <c r="L695" s="392"/>
      <c r="M695" s="392"/>
      <c r="N695" s="392"/>
      <c r="O695" s="399">
        <f t="shared" si="25"/>
        <v>0</v>
      </c>
      <c r="P695" s="14">
        <f t="shared" si="26"/>
        <v>0</v>
      </c>
      <c r="Q695" s="14"/>
      <c r="R695" s="488"/>
    </row>
    <row r="696" spans="2:18" ht="30" customHeight="1" x14ac:dyDescent="0.2">
      <c r="B696" s="388"/>
      <c r="C696" s="388"/>
      <c r="D696" s="389"/>
      <c r="E696" s="389"/>
      <c r="F696" s="389"/>
      <c r="G696" s="393"/>
      <c r="H696" s="393"/>
      <c r="I696" s="394"/>
      <c r="J696" s="388"/>
      <c r="K696" s="392"/>
      <c r="L696" s="392"/>
      <c r="M696" s="392"/>
      <c r="N696" s="392"/>
      <c r="O696" s="399">
        <f t="shared" si="25"/>
        <v>0</v>
      </c>
      <c r="P696" s="14">
        <f t="shared" si="26"/>
        <v>0</v>
      </c>
      <c r="Q696" s="14"/>
      <c r="R696" s="488"/>
    </row>
    <row r="697" spans="2:18" ht="30" customHeight="1" x14ac:dyDescent="0.2">
      <c r="B697" s="388"/>
      <c r="C697" s="388"/>
      <c r="D697" s="389"/>
      <c r="E697" s="389"/>
      <c r="F697" s="389"/>
      <c r="G697" s="393"/>
      <c r="H697" s="393"/>
      <c r="I697" s="394"/>
      <c r="J697" s="388"/>
      <c r="K697" s="392"/>
      <c r="L697" s="392"/>
      <c r="M697" s="392"/>
      <c r="N697" s="392"/>
      <c r="O697" s="399">
        <f t="shared" si="25"/>
        <v>0</v>
      </c>
      <c r="P697" s="14">
        <f t="shared" si="26"/>
        <v>0</v>
      </c>
      <c r="Q697" s="14"/>
      <c r="R697" s="488"/>
    </row>
    <row r="698" spans="2:18" ht="30" customHeight="1" x14ac:dyDescent="0.2">
      <c r="B698" s="388"/>
      <c r="C698" s="388"/>
      <c r="D698" s="389"/>
      <c r="E698" s="389"/>
      <c r="F698" s="389"/>
      <c r="G698" s="393"/>
      <c r="H698" s="393"/>
      <c r="I698" s="394"/>
      <c r="J698" s="388"/>
      <c r="K698" s="392"/>
      <c r="L698" s="392"/>
      <c r="M698" s="392"/>
      <c r="N698" s="392"/>
      <c r="O698" s="399">
        <f t="shared" si="25"/>
        <v>0</v>
      </c>
      <c r="P698" s="14">
        <f t="shared" si="26"/>
        <v>0</v>
      </c>
      <c r="Q698" s="14"/>
      <c r="R698" s="488"/>
    </row>
    <row r="699" spans="2:18" ht="30" customHeight="1" x14ac:dyDescent="0.2">
      <c r="B699" s="388"/>
      <c r="C699" s="388"/>
      <c r="D699" s="389"/>
      <c r="E699" s="389"/>
      <c r="F699" s="389"/>
      <c r="G699" s="393"/>
      <c r="H699" s="393"/>
      <c r="I699" s="394"/>
      <c r="J699" s="388"/>
      <c r="K699" s="392"/>
      <c r="L699" s="392"/>
      <c r="M699" s="392"/>
      <c r="N699" s="392"/>
      <c r="O699" s="399">
        <f t="shared" si="25"/>
        <v>0</v>
      </c>
      <c r="P699" s="14">
        <f t="shared" si="26"/>
        <v>0</v>
      </c>
      <c r="Q699" s="14"/>
      <c r="R699" s="488"/>
    </row>
    <row r="700" spans="2:18" ht="30" customHeight="1" x14ac:dyDescent="0.2">
      <c r="B700" s="388"/>
      <c r="C700" s="388"/>
      <c r="D700" s="389"/>
      <c r="E700" s="389"/>
      <c r="F700" s="389"/>
      <c r="G700" s="393"/>
      <c r="H700" s="393"/>
      <c r="I700" s="394"/>
      <c r="J700" s="388"/>
      <c r="K700" s="392"/>
      <c r="L700" s="392"/>
      <c r="M700" s="392"/>
      <c r="N700" s="392"/>
      <c r="O700" s="399">
        <f t="shared" si="25"/>
        <v>0</v>
      </c>
      <c r="P700" s="14">
        <f t="shared" si="26"/>
        <v>0</v>
      </c>
      <c r="Q700" s="14"/>
      <c r="R700" s="488"/>
    </row>
    <row r="701" spans="2:18" ht="30" customHeight="1" x14ac:dyDescent="0.2">
      <c r="B701" s="388"/>
      <c r="C701" s="388"/>
      <c r="D701" s="389"/>
      <c r="E701" s="389"/>
      <c r="F701" s="389"/>
      <c r="G701" s="393"/>
      <c r="H701" s="393"/>
      <c r="I701" s="394"/>
      <c r="J701" s="388"/>
      <c r="K701" s="392"/>
      <c r="L701" s="392"/>
      <c r="M701" s="392"/>
      <c r="N701" s="392"/>
      <c r="O701" s="399">
        <f t="shared" si="25"/>
        <v>0</v>
      </c>
      <c r="P701" s="14">
        <f t="shared" si="26"/>
        <v>0</v>
      </c>
      <c r="Q701" s="14"/>
      <c r="R701" s="488"/>
    </row>
  </sheetData>
  <sheetProtection password="CDC4" sheet="1" objects="1" scenarios="1" sort="0" autoFilter="0" pivotTables="0"/>
  <autoFilter ref="B4:R701"/>
  <dataConsolidate/>
  <mergeCells count="3">
    <mergeCell ref="R122:R126"/>
    <mergeCell ref="R150:R151"/>
    <mergeCell ref="R228:R231"/>
  </mergeCells>
  <phoneticPr fontId="12" type="noConversion"/>
  <dataValidations count="2">
    <dataValidation type="list" allowBlank="1" showInputMessage="1" showErrorMessage="1" sqref="C5:C701">
      <formula1>VSIPP</formula1>
    </dataValidation>
    <dataValidation type="list" allowBlank="1" showInputMessage="1" showErrorMessage="1" sqref="D5:D701">
      <formula1>KATSTR</formula1>
    </dataValidation>
  </dataValidations>
  <printOptions horizontalCentered="1"/>
  <pageMargins left="0.17" right="0.17" top="0.82" bottom="0.98425196850393704" header="0" footer="0"/>
  <pageSetup scale="48" fitToHeight="0" orientation="landscape" r:id="rId1"/>
  <headerFooter alignWithMargins="0">
    <oddHeader>&amp;LProgram Finančnega mehanizma EGP 2009-2014 in Program Norveškega finančnega mehanizma 2009-2014
Vmesno poročilo projekta &amp;R&amp;F</oddHeader>
    <oddFooter>&amp;L&amp;A&amp;C&amp;P/&amp;N&amp;R&amp;D</oddFooter>
  </headerFooter>
  <rowBreaks count="1" manualBreakCount="1">
    <brk id="670" min="1" max="17"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'6a. Seznam dokazil '!$AA$3:$AA$8</xm:f>
          </x14:formula1>
          <xm:sqref>E5:E701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O257"/>
  <sheetViews>
    <sheetView view="pageBreakPreview" zoomScale="85" zoomScaleNormal="100" zoomScaleSheetLayoutView="85" workbookViewId="0">
      <selection activeCell="H17" sqref="H17"/>
    </sheetView>
  </sheetViews>
  <sheetFormatPr defaultColWidth="9.140625" defaultRowHeight="15" x14ac:dyDescent="0.25"/>
  <cols>
    <col min="1" max="2" width="9.140625" style="411"/>
    <col min="3" max="3" width="4.7109375" style="411" customWidth="1"/>
    <col min="4" max="4" width="31" style="411" customWidth="1"/>
    <col min="5" max="13" width="15.28515625" style="411" customWidth="1"/>
    <col min="14" max="14" width="1.7109375" style="411" customWidth="1"/>
    <col min="15" max="15" width="16" style="417" customWidth="1"/>
    <col min="16" max="16384" width="9.140625" style="411"/>
  </cols>
  <sheetData>
    <row r="1" spans="2:15" ht="30" customHeight="1" x14ac:dyDescent="0.35">
      <c r="D1" s="412"/>
      <c r="E1" s="413"/>
      <c r="F1" s="413"/>
      <c r="G1" s="414"/>
      <c r="O1" s="411"/>
    </row>
    <row r="2" spans="2:15" ht="30" customHeight="1" x14ac:dyDescent="0.35">
      <c r="D2" s="412"/>
      <c r="E2" s="413"/>
      <c r="F2" s="413"/>
      <c r="G2" s="414"/>
      <c r="O2" s="411"/>
    </row>
    <row r="3" spans="2:15" ht="30" customHeight="1" x14ac:dyDescent="0.35">
      <c r="D3" s="412"/>
      <c r="E3" s="413"/>
      <c r="F3" s="413"/>
      <c r="G3" s="414"/>
      <c r="O3" s="411"/>
    </row>
    <row r="4" spans="2:15" ht="39.950000000000003" customHeight="1" x14ac:dyDescent="0.4">
      <c r="B4" s="418"/>
      <c r="C4" s="419"/>
      <c r="D4" s="1113" t="s">
        <v>318</v>
      </c>
      <c r="E4" s="1114"/>
      <c r="F4" s="1114"/>
      <c r="G4" s="1114"/>
      <c r="H4" s="1114"/>
      <c r="I4" s="1114"/>
      <c r="J4" s="1114"/>
      <c r="K4" s="1114"/>
      <c r="L4" s="419"/>
      <c r="M4" s="419"/>
      <c r="N4" s="419"/>
      <c r="O4" s="411"/>
    </row>
    <row r="5" spans="2:15" ht="25.5" customHeight="1" x14ac:dyDescent="0.25">
      <c r="B5" s="419"/>
      <c r="C5" s="419"/>
      <c r="D5" s="1115" t="s">
        <v>245</v>
      </c>
      <c r="E5" s="1116"/>
      <c r="F5" s="1116"/>
      <c r="G5" s="1116"/>
      <c r="H5" s="1116"/>
      <c r="I5" s="1116"/>
      <c r="J5" s="1116"/>
      <c r="K5" s="1116"/>
      <c r="L5" s="419"/>
      <c r="M5" s="419"/>
      <c r="N5" s="419"/>
      <c r="O5" s="411"/>
    </row>
    <row r="6" spans="2:15" ht="24.75" customHeight="1" x14ac:dyDescent="0.25">
      <c r="B6" s="419"/>
      <c r="C6" s="419"/>
      <c r="D6" s="1115" t="s">
        <v>427</v>
      </c>
      <c r="E6" s="1116"/>
      <c r="F6" s="1116"/>
      <c r="G6" s="1116"/>
      <c r="H6" s="1116"/>
      <c r="I6" s="1116"/>
      <c r="J6" s="1116"/>
      <c r="K6" s="1116"/>
      <c r="L6" s="419"/>
      <c r="M6" s="419"/>
      <c r="N6" s="419"/>
      <c r="O6" s="411"/>
    </row>
    <row r="7" spans="2:15" ht="35.25" customHeight="1" x14ac:dyDescent="0.25">
      <c r="B7" s="420"/>
      <c r="C7" s="420"/>
      <c r="D7" s="452" t="str">
        <f>IF(COUNTIF(AKRONIM,"?*"),AKRONIM,"AKRONIM PROJEKTA")</f>
        <v>AKRONIM PROJEKTA</v>
      </c>
      <c r="E7" s="420"/>
      <c r="F7" s="420"/>
      <c r="G7" s="420"/>
      <c r="H7" s="422"/>
      <c r="I7" s="422"/>
      <c r="J7" s="422"/>
      <c r="K7" s="422"/>
      <c r="L7" s="420"/>
      <c r="M7" s="420"/>
      <c r="N7" s="420"/>
      <c r="O7" s="411"/>
    </row>
    <row r="8" spans="2:15" ht="35.25" customHeight="1" x14ac:dyDescent="0.25">
      <c r="B8" s="420"/>
      <c r="C8" s="423"/>
      <c r="D8" s="427" t="s">
        <v>101</v>
      </c>
      <c r="E8" s="1126" t="s">
        <v>89</v>
      </c>
      <c r="F8" s="1126"/>
      <c r="G8" s="1126" t="s">
        <v>102</v>
      </c>
      <c r="H8" s="1126"/>
      <c r="I8" s="424"/>
      <c r="J8" s="424"/>
      <c r="K8" s="424"/>
      <c r="L8" s="425"/>
      <c r="M8" s="425"/>
      <c r="N8" s="425"/>
      <c r="O8" s="411"/>
    </row>
    <row r="9" spans="2:15" ht="24.95" customHeight="1" x14ac:dyDescent="0.25">
      <c r="B9" s="420"/>
      <c r="C9" s="423"/>
      <c r="D9" s="428" t="s">
        <v>103</v>
      </c>
      <c r="E9" s="1127" t="str">
        <f>IFERROR('6a. Seznam dokazil '!AW277,"")</f>
        <v/>
      </c>
      <c r="F9" s="1128"/>
      <c r="G9" s="1131" t="str">
        <f>IFERROR(+E9/E13,"")</f>
        <v/>
      </c>
      <c r="H9" s="1132"/>
      <c r="I9" s="426"/>
      <c r="J9" s="424"/>
      <c r="K9" s="424"/>
      <c r="L9" s="425"/>
      <c r="M9" s="425"/>
      <c r="N9" s="425"/>
      <c r="O9" s="411"/>
    </row>
    <row r="10" spans="2:15" ht="23.25" customHeight="1" x14ac:dyDescent="0.25">
      <c r="B10" s="420"/>
      <c r="C10" s="423"/>
      <c r="D10" s="428" t="s">
        <v>104</v>
      </c>
      <c r="E10" s="1127" t="str">
        <f>IFERROR('6a. Seznam dokazil '!AW278,"")</f>
        <v/>
      </c>
      <c r="F10" s="1128"/>
      <c r="G10" s="1131" t="str">
        <f>IFERROR(E10/E13,"")</f>
        <v/>
      </c>
      <c r="H10" s="1132"/>
      <c r="I10" s="1126" t="s">
        <v>105</v>
      </c>
      <c r="J10" s="1126"/>
      <c r="K10" s="424"/>
      <c r="L10" s="425"/>
      <c r="M10" s="425"/>
      <c r="N10" s="425"/>
      <c r="O10" s="411"/>
    </row>
    <row r="11" spans="2:15" x14ac:dyDescent="0.25">
      <c r="B11" s="420"/>
      <c r="C11" s="423"/>
      <c r="D11" s="428" t="s">
        <v>106</v>
      </c>
      <c r="E11" s="1127" t="str">
        <f>IFERROR('6a. Seznam dokazil '!AW279,"")</f>
        <v/>
      </c>
      <c r="F11" s="1128"/>
      <c r="G11" s="1129" t="str">
        <f>+IFERROR(E11/E13,"")</f>
        <v/>
      </c>
      <c r="H11" s="1130"/>
      <c r="I11" s="1131" t="str">
        <f>IFERROR(E11/E10,"")</f>
        <v/>
      </c>
      <c r="J11" s="1132"/>
      <c r="K11" s="424"/>
      <c r="L11" s="425"/>
      <c r="M11" s="425"/>
      <c r="N11" s="425"/>
      <c r="O11" s="411"/>
    </row>
    <row r="12" spans="2:15" ht="20.100000000000001" customHeight="1" x14ac:dyDescent="0.25">
      <c r="B12" s="420"/>
      <c r="C12" s="423"/>
      <c r="D12" s="428" t="s">
        <v>107</v>
      </c>
      <c r="E12" s="1127">
        <f>IFERROR('6a. Seznam dokazil '!AW280,"")</f>
        <v>0</v>
      </c>
      <c r="F12" s="1128"/>
      <c r="G12" s="1129" t="str">
        <f>IFERROR(E12/E13,"")</f>
        <v/>
      </c>
      <c r="H12" s="1130"/>
      <c r="I12" s="1133" t="str">
        <f>IFERROR(E12/E10,"")</f>
        <v/>
      </c>
      <c r="J12" s="1134"/>
      <c r="K12" s="424"/>
      <c r="L12" s="425"/>
      <c r="M12" s="425"/>
      <c r="N12" s="425"/>
      <c r="O12" s="411"/>
    </row>
    <row r="13" spans="2:15" ht="28.5" customHeight="1" x14ac:dyDescent="0.25">
      <c r="B13" s="420"/>
      <c r="C13" s="423"/>
      <c r="D13" s="429" t="s">
        <v>237</v>
      </c>
      <c r="E13" s="1127" t="str">
        <f>IFERROR(E10+E9,"")</f>
        <v/>
      </c>
      <c r="F13" s="1128"/>
      <c r="G13" s="1131" t="str">
        <f>IFERROR(G10+G9,"")</f>
        <v/>
      </c>
      <c r="H13" s="1132"/>
      <c r="I13" s="424"/>
      <c r="J13" s="424"/>
      <c r="K13" s="424"/>
      <c r="L13" s="425"/>
      <c r="M13" s="425"/>
      <c r="N13" s="425"/>
      <c r="O13" s="411"/>
    </row>
    <row r="14" spans="2:15" ht="20.100000000000001" customHeight="1" x14ac:dyDescent="0.25">
      <c r="B14" s="420"/>
      <c r="C14" s="420"/>
      <c r="D14" s="1117"/>
      <c r="E14" s="1118"/>
      <c r="F14" s="1118"/>
      <c r="G14" s="1118"/>
      <c r="H14" s="1118"/>
      <c r="I14" s="1118"/>
      <c r="J14" s="1118"/>
      <c r="K14" s="1118"/>
      <c r="L14" s="1118"/>
      <c r="M14" s="420"/>
      <c r="N14" s="420"/>
      <c r="O14" s="411"/>
    </row>
    <row r="15" spans="2:15" ht="30" customHeight="1" x14ac:dyDescent="0.25">
      <c r="B15" s="420"/>
      <c r="C15" s="420"/>
      <c r="D15" s="436" t="s">
        <v>108</v>
      </c>
      <c r="E15" s="1119" t="s">
        <v>32</v>
      </c>
      <c r="F15" s="1119" t="s">
        <v>109</v>
      </c>
      <c r="G15" s="1120" t="s">
        <v>110</v>
      </c>
      <c r="H15" s="1121"/>
      <c r="I15" s="1119" t="s">
        <v>111</v>
      </c>
      <c r="J15" s="1119"/>
      <c r="K15" s="1119" t="s">
        <v>212</v>
      </c>
      <c r="L15" s="1122" t="s">
        <v>213</v>
      </c>
      <c r="M15" s="1119" t="s">
        <v>387</v>
      </c>
      <c r="N15" s="420"/>
      <c r="O15" s="411"/>
    </row>
    <row r="16" spans="2:15" ht="30" x14ac:dyDescent="0.25">
      <c r="B16" s="420"/>
      <c r="C16" s="420"/>
      <c r="D16" s="437" t="s">
        <v>31</v>
      </c>
      <c r="E16" s="1119"/>
      <c r="F16" s="1119"/>
      <c r="G16" s="440" t="s">
        <v>114</v>
      </c>
      <c r="H16" s="440" t="s">
        <v>115</v>
      </c>
      <c r="I16" s="441" t="s">
        <v>116</v>
      </c>
      <c r="J16" s="441" t="s">
        <v>117</v>
      </c>
      <c r="K16" s="1119"/>
      <c r="L16" s="1123"/>
      <c r="M16" s="1119"/>
      <c r="N16" s="420"/>
      <c r="O16" s="411"/>
    </row>
    <row r="17" spans="2:15" ht="32.25" customHeight="1" x14ac:dyDescent="0.25">
      <c r="B17" s="420"/>
      <c r="C17" s="420"/>
      <c r="D17" s="438" t="s">
        <v>98</v>
      </c>
      <c r="E17" s="170">
        <f>'6a. Seznam dokazil '!AS26</f>
        <v>0</v>
      </c>
      <c r="F17" s="170">
        <f>'6a. Seznam dokazil '!AT26</f>
        <v>0</v>
      </c>
      <c r="G17" s="170">
        <f>'6a. Seznam dokazil '!AU26</f>
        <v>0</v>
      </c>
      <c r="H17" s="170">
        <f>'6a. Seznam dokazil '!AV26</f>
        <v>0</v>
      </c>
      <c r="I17" s="170">
        <f>'6a. Seznam dokazil '!AW26</f>
        <v>0</v>
      </c>
      <c r="J17" s="170">
        <f>'6a. Seznam dokazil '!AX26</f>
        <v>0</v>
      </c>
      <c r="K17" s="170">
        <f>'6a. Seznam dokazil '!AY26</f>
        <v>0</v>
      </c>
      <c r="L17" s="1124"/>
      <c r="M17" s="430">
        <f>'6a. Seznam dokazil '!BB26</f>
        <v>0</v>
      </c>
      <c r="N17" s="420"/>
      <c r="O17" s="411"/>
    </row>
    <row r="18" spans="2:15" ht="32.25" customHeight="1" x14ac:dyDescent="0.25">
      <c r="B18" s="420"/>
      <c r="C18" s="420"/>
      <c r="D18" s="438" t="s">
        <v>99</v>
      </c>
      <c r="E18" s="170">
        <f>'6a. Seznam dokazil '!AS27</f>
        <v>0</v>
      </c>
      <c r="F18" s="170">
        <f>'6a. Seznam dokazil '!AT27</f>
        <v>0</v>
      </c>
      <c r="G18" s="170">
        <f>'6a. Seznam dokazil '!AU27</f>
        <v>0</v>
      </c>
      <c r="H18" s="170">
        <f>'6a. Seznam dokazil '!AV27</f>
        <v>0</v>
      </c>
      <c r="I18" s="170">
        <f>'6a. Seznam dokazil '!AW27</f>
        <v>0</v>
      </c>
      <c r="J18" s="170">
        <f>'6a. Seznam dokazil '!AX27</f>
        <v>0</v>
      </c>
      <c r="K18" s="170">
        <f>'6a. Seznam dokazil '!AY27</f>
        <v>0</v>
      </c>
      <c r="L18" s="1124"/>
      <c r="M18" s="430">
        <f>'6a. Seznam dokazil '!BB27</f>
        <v>0</v>
      </c>
      <c r="N18" s="420"/>
      <c r="O18" s="411"/>
    </row>
    <row r="19" spans="2:15" ht="32.25" customHeight="1" x14ac:dyDescent="0.25">
      <c r="B19" s="420"/>
      <c r="C19" s="420"/>
      <c r="D19" s="438" t="s">
        <v>77</v>
      </c>
      <c r="E19" s="170">
        <f>'6a. Seznam dokazil '!AS28</f>
        <v>0</v>
      </c>
      <c r="F19" s="170">
        <f>'6a. Seznam dokazil '!AT28</f>
        <v>0</v>
      </c>
      <c r="G19" s="170">
        <f>'6a. Seznam dokazil '!AU28</f>
        <v>0</v>
      </c>
      <c r="H19" s="170">
        <f>'6a. Seznam dokazil '!AV28</f>
        <v>0</v>
      </c>
      <c r="I19" s="170">
        <f>'6a. Seznam dokazil '!AW28</f>
        <v>0</v>
      </c>
      <c r="J19" s="170">
        <f>'6a. Seznam dokazil '!AX28</f>
        <v>0</v>
      </c>
      <c r="K19" s="170">
        <f>'6a. Seznam dokazil '!AY28</f>
        <v>0</v>
      </c>
      <c r="L19" s="1124"/>
      <c r="M19" s="430">
        <f>'6a. Seznam dokazil '!BB28</f>
        <v>0</v>
      </c>
      <c r="N19" s="420"/>
      <c r="O19" s="411"/>
    </row>
    <row r="20" spans="2:15" ht="32.25" customHeight="1" x14ac:dyDescent="0.25">
      <c r="B20" s="420"/>
      <c r="C20" s="420"/>
      <c r="D20" s="438" t="s">
        <v>78</v>
      </c>
      <c r="E20" s="170">
        <f>'6a. Seznam dokazil '!AS29</f>
        <v>0</v>
      </c>
      <c r="F20" s="170">
        <f>'6a. Seznam dokazil '!AT29</f>
        <v>0</v>
      </c>
      <c r="G20" s="170">
        <f>'6a. Seznam dokazil '!AU29</f>
        <v>0</v>
      </c>
      <c r="H20" s="170">
        <f>'6a. Seznam dokazil '!AV29</f>
        <v>0</v>
      </c>
      <c r="I20" s="170">
        <f>'6a. Seznam dokazil '!AW29</f>
        <v>0</v>
      </c>
      <c r="J20" s="170">
        <f>'6a. Seznam dokazil '!AX29</f>
        <v>0</v>
      </c>
      <c r="K20" s="170">
        <f>'6a. Seznam dokazil '!AY29</f>
        <v>0</v>
      </c>
      <c r="L20" s="1124"/>
      <c r="M20" s="430">
        <f>'6a. Seznam dokazil '!BB29</f>
        <v>0</v>
      </c>
      <c r="N20" s="420"/>
      <c r="O20" s="411"/>
    </row>
    <row r="21" spans="2:15" ht="32.25" customHeight="1" x14ac:dyDescent="0.25">
      <c r="B21" s="420"/>
      <c r="C21" s="420"/>
      <c r="D21" s="438" t="s">
        <v>79</v>
      </c>
      <c r="E21" s="170">
        <f>'6a. Seznam dokazil '!AS30</f>
        <v>0</v>
      </c>
      <c r="F21" s="170">
        <f>'6a. Seznam dokazil '!AT30</f>
        <v>0</v>
      </c>
      <c r="G21" s="170">
        <f>'6a. Seznam dokazil '!AU30</f>
        <v>0</v>
      </c>
      <c r="H21" s="170">
        <f>'6a. Seznam dokazil '!AV30</f>
        <v>0</v>
      </c>
      <c r="I21" s="170">
        <f>'6a. Seznam dokazil '!AW30</f>
        <v>0</v>
      </c>
      <c r="J21" s="170">
        <f>'6a. Seznam dokazil '!AX30</f>
        <v>0</v>
      </c>
      <c r="K21" s="170">
        <f>'6a. Seznam dokazil '!AY30</f>
        <v>0</v>
      </c>
      <c r="L21" s="1124"/>
      <c r="M21" s="430">
        <f>'6a. Seznam dokazil '!BB30</f>
        <v>0</v>
      </c>
      <c r="N21" s="420"/>
      <c r="O21" s="411"/>
    </row>
    <row r="22" spans="2:15" ht="32.25" customHeight="1" x14ac:dyDescent="0.25">
      <c r="B22" s="420"/>
      <c r="C22" s="420"/>
      <c r="D22" s="438" t="s">
        <v>100</v>
      </c>
      <c r="E22" s="170">
        <f>'6a. Seznam dokazil '!AS31</f>
        <v>0</v>
      </c>
      <c r="F22" s="170">
        <f>'6a. Seznam dokazil '!AT31</f>
        <v>0</v>
      </c>
      <c r="G22" s="170">
        <f>'6a. Seznam dokazil '!AU31</f>
        <v>0</v>
      </c>
      <c r="H22" s="170">
        <f>'6a. Seznam dokazil '!AV31</f>
        <v>0</v>
      </c>
      <c r="I22" s="170">
        <f>'6a. Seznam dokazil '!AW31</f>
        <v>0</v>
      </c>
      <c r="J22" s="170">
        <f>'6a. Seznam dokazil '!AX31</f>
        <v>0</v>
      </c>
      <c r="K22" s="170">
        <f>'6a. Seznam dokazil '!AY31</f>
        <v>0</v>
      </c>
      <c r="L22" s="1125"/>
      <c r="M22" s="430">
        <f>'6a. Seznam dokazil '!BB31</f>
        <v>0</v>
      </c>
      <c r="N22" s="420"/>
      <c r="O22" s="411"/>
    </row>
    <row r="23" spans="2:15" ht="32.25" customHeight="1" x14ac:dyDescent="0.25">
      <c r="B23" s="420"/>
      <c r="C23" s="420"/>
      <c r="D23" s="439" t="s">
        <v>119</v>
      </c>
      <c r="E23" s="430">
        <f>'6a. Seznam dokazil '!AS32</f>
        <v>0</v>
      </c>
      <c r="F23" s="430">
        <f>'6a. Seznam dokazil '!AT32</f>
        <v>0</v>
      </c>
      <c r="G23" s="430">
        <f>'6a. Seznam dokazil '!AU32</f>
        <v>0</v>
      </c>
      <c r="H23" s="430">
        <f>'6a. Seznam dokazil '!AV32</f>
        <v>0</v>
      </c>
      <c r="I23" s="430">
        <f>'6a. Seznam dokazil '!AW32</f>
        <v>0</v>
      </c>
      <c r="J23" s="430">
        <f>'6a. Seznam dokazil '!AX32</f>
        <v>0</v>
      </c>
      <c r="K23" s="430">
        <f>'6a. Seznam dokazil '!AY32</f>
        <v>0</v>
      </c>
      <c r="L23" s="430">
        <f>'6a. Seznam dokazil '!AS269</f>
        <v>0</v>
      </c>
      <c r="M23" s="430">
        <f>'6a. Seznam dokazil '!BB32</f>
        <v>0</v>
      </c>
      <c r="N23" s="420"/>
      <c r="O23" s="411"/>
    </row>
    <row r="24" spans="2:15" s="540" customFormat="1" ht="27.75" customHeight="1" x14ac:dyDescent="0.2">
      <c r="B24" s="536"/>
      <c r="C24" s="536"/>
      <c r="D24" s="537"/>
      <c r="E24" s="538" t="str">
        <f>'6a. Seznam dokazil '!BQ33</f>
        <v/>
      </c>
      <c r="F24" s="538" t="str">
        <f>'6a. Seznam dokazil '!BR33</f>
        <v/>
      </c>
      <c r="G24" s="538" t="str">
        <f>'6a. Seznam dokazil '!BS33</f>
        <v/>
      </c>
      <c r="H24" s="538" t="str">
        <f>'6a. Seznam dokazil '!BT33</f>
        <v/>
      </c>
      <c r="I24" s="538" t="str">
        <f>'6a. Seznam dokazil '!BU33</f>
        <v/>
      </c>
      <c r="J24" s="538" t="str">
        <f>'6a. Seznam dokazil '!BV33</f>
        <v/>
      </c>
      <c r="K24" s="538" t="str">
        <f>'6a. Seznam dokazil '!BW33</f>
        <v/>
      </c>
      <c r="L24" s="538"/>
      <c r="M24" s="539" t="str">
        <f>'6a. Seznam dokazil '!BY33</f>
        <v/>
      </c>
      <c r="N24" s="536"/>
    </row>
    <row r="25" spans="2:15" ht="20.100000000000001" customHeight="1" x14ac:dyDescent="0.25">
      <c r="B25" s="420"/>
      <c r="C25" s="420"/>
      <c r="D25" s="431"/>
      <c r="E25" s="432"/>
      <c r="F25" s="432"/>
      <c r="G25" s="432"/>
      <c r="H25" s="432"/>
      <c r="I25" s="432"/>
      <c r="J25" s="432"/>
      <c r="K25" s="432"/>
      <c r="L25" s="432"/>
      <c r="M25" s="420"/>
      <c r="N25" s="420"/>
      <c r="O25" s="411"/>
    </row>
    <row r="26" spans="2:15" ht="35.25" customHeight="1" x14ac:dyDescent="0.25">
      <c r="B26" s="420"/>
      <c r="C26" s="420"/>
      <c r="D26" s="421" t="str">
        <f>IF(COUNTIF(NOCILEC,"?*"),'1.NASLOVNICA'!J88,"NOSILEC PROJEKTA")</f>
        <v>NOSILEC PROJEKTA</v>
      </c>
      <c r="E26" s="420"/>
      <c r="F26" s="420"/>
      <c r="G26" s="420"/>
      <c r="H26" s="422"/>
      <c r="I26" s="422"/>
      <c r="J26" s="422"/>
      <c r="K26" s="422"/>
      <c r="L26" s="420"/>
      <c r="M26" s="420"/>
      <c r="N26" s="420"/>
      <c r="O26" s="411"/>
    </row>
    <row r="27" spans="2:15" ht="20.100000000000001" customHeight="1" x14ac:dyDescent="0.25">
      <c r="B27" s="420"/>
      <c r="C27" s="420"/>
      <c r="D27" s="1117"/>
      <c r="E27" s="1118"/>
      <c r="F27" s="1118"/>
      <c r="G27" s="1118"/>
      <c r="H27" s="1118"/>
      <c r="I27" s="1118"/>
      <c r="J27" s="1118"/>
      <c r="K27" s="1118"/>
      <c r="L27" s="1118"/>
      <c r="M27" s="420"/>
      <c r="N27" s="420"/>
      <c r="O27" s="411"/>
    </row>
    <row r="28" spans="2:15" ht="30" customHeight="1" x14ac:dyDescent="0.25">
      <c r="B28" s="420"/>
      <c r="C28" s="420"/>
      <c r="D28" s="436" t="s">
        <v>108</v>
      </c>
      <c r="E28" s="1119" t="s">
        <v>32</v>
      </c>
      <c r="F28" s="1119" t="s">
        <v>109</v>
      </c>
      <c r="G28" s="1120" t="s">
        <v>110</v>
      </c>
      <c r="H28" s="1121"/>
      <c r="I28" s="1119" t="s">
        <v>111</v>
      </c>
      <c r="J28" s="1119"/>
      <c r="K28" s="1119" t="s">
        <v>112</v>
      </c>
      <c r="L28" s="1119" t="s">
        <v>113</v>
      </c>
      <c r="M28" s="420"/>
      <c r="N28" s="420"/>
      <c r="O28" s="411"/>
    </row>
    <row r="29" spans="2:15" ht="30" x14ac:dyDescent="0.25">
      <c r="B29" s="420"/>
      <c r="C29" s="420"/>
      <c r="D29" s="437" t="s">
        <v>31</v>
      </c>
      <c r="E29" s="1119"/>
      <c r="F29" s="1119"/>
      <c r="G29" s="440" t="s">
        <v>114</v>
      </c>
      <c r="H29" s="440" t="s">
        <v>115</v>
      </c>
      <c r="I29" s="441" t="s">
        <v>116</v>
      </c>
      <c r="J29" s="441" t="s">
        <v>117</v>
      </c>
      <c r="K29" s="1119"/>
      <c r="L29" s="1119"/>
      <c r="M29" s="420"/>
      <c r="N29" s="420"/>
      <c r="O29" s="411"/>
    </row>
    <row r="30" spans="2:15" ht="15" customHeight="1" x14ac:dyDescent="0.25">
      <c r="B30" s="420"/>
      <c r="C30" s="420"/>
      <c r="D30" s="438" t="s">
        <v>98</v>
      </c>
      <c r="E30" s="170">
        <f>'6a. Seznam dokazil '!AS56</f>
        <v>0</v>
      </c>
      <c r="F30" s="170">
        <f>'6a. Seznam dokazil '!AT56</f>
        <v>0</v>
      </c>
      <c r="G30" s="170">
        <f>'6a. Seznam dokazil '!AU56</f>
        <v>0</v>
      </c>
      <c r="H30" s="170">
        <f>'6a. Seznam dokazil '!AV56</f>
        <v>0</v>
      </c>
      <c r="I30" s="170">
        <f>'6a. Seznam dokazil '!AW56</f>
        <v>0</v>
      </c>
      <c r="J30" s="170">
        <f>'6a. Seznam dokazil '!AX56</f>
        <v>0</v>
      </c>
      <c r="K30" s="170">
        <f>'6a. Seznam dokazil '!AY56</f>
        <v>0</v>
      </c>
      <c r="L30" s="62">
        <f t="shared" ref="L30:L35" si="0">SUM(E30:K30)</f>
        <v>0</v>
      </c>
      <c r="M30" s="420"/>
      <c r="N30" s="420"/>
      <c r="O30" s="411"/>
    </row>
    <row r="31" spans="2:15" ht="24.75" customHeight="1" x14ac:dyDescent="0.25">
      <c r="B31" s="420"/>
      <c r="C31" s="420"/>
      <c r="D31" s="438" t="s">
        <v>99</v>
      </c>
      <c r="E31" s="170">
        <f>'6a. Seznam dokazil '!AS57</f>
        <v>0</v>
      </c>
      <c r="F31" s="170">
        <f>'6a. Seznam dokazil '!AT57</f>
        <v>0</v>
      </c>
      <c r="G31" s="170">
        <f>'6a. Seznam dokazil '!AU57</f>
        <v>0</v>
      </c>
      <c r="H31" s="170">
        <f>'6a. Seznam dokazil '!AV57</f>
        <v>0</v>
      </c>
      <c r="I31" s="170">
        <f>'6a. Seznam dokazil '!AW57</f>
        <v>0</v>
      </c>
      <c r="J31" s="170">
        <f>'6a. Seznam dokazil '!AX57</f>
        <v>0</v>
      </c>
      <c r="K31" s="170">
        <f>'6a. Seznam dokazil '!AY57</f>
        <v>0</v>
      </c>
      <c r="L31" s="62">
        <f t="shared" si="0"/>
        <v>0</v>
      </c>
      <c r="M31" s="420"/>
      <c r="N31" s="420"/>
      <c r="O31" s="411"/>
    </row>
    <row r="32" spans="2:15" ht="24.75" customHeight="1" x14ac:dyDescent="0.25">
      <c r="B32" s="420"/>
      <c r="C32" s="420"/>
      <c r="D32" s="438" t="s">
        <v>77</v>
      </c>
      <c r="E32" s="170">
        <f>'6a. Seznam dokazil '!AS58</f>
        <v>0</v>
      </c>
      <c r="F32" s="170">
        <f>'6a. Seznam dokazil '!AT58</f>
        <v>0</v>
      </c>
      <c r="G32" s="170">
        <f>'6a. Seznam dokazil '!AU58</f>
        <v>0</v>
      </c>
      <c r="H32" s="170">
        <f>'6a. Seznam dokazil '!AV58</f>
        <v>0</v>
      </c>
      <c r="I32" s="170">
        <f>'6a. Seznam dokazil '!AW58</f>
        <v>0</v>
      </c>
      <c r="J32" s="170">
        <f>'6a. Seznam dokazil '!AX58</f>
        <v>0</v>
      </c>
      <c r="K32" s="170">
        <f>'6a. Seznam dokazil '!AY58</f>
        <v>0</v>
      </c>
      <c r="L32" s="62">
        <f t="shared" si="0"/>
        <v>0</v>
      </c>
      <c r="M32" s="420"/>
      <c r="N32" s="420"/>
      <c r="O32" s="411"/>
    </row>
    <row r="33" spans="2:15" ht="20.100000000000001" customHeight="1" x14ac:dyDescent="0.25">
      <c r="B33" s="420"/>
      <c r="C33" s="420"/>
      <c r="D33" s="438" t="s">
        <v>78</v>
      </c>
      <c r="E33" s="170">
        <f>'6a. Seznam dokazil '!AS59</f>
        <v>0</v>
      </c>
      <c r="F33" s="170">
        <f>'6a. Seznam dokazil '!AT59</f>
        <v>0</v>
      </c>
      <c r="G33" s="170">
        <f>'6a. Seznam dokazil '!AU59</f>
        <v>0</v>
      </c>
      <c r="H33" s="170">
        <f>'6a. Seznam dokazil '!AV59</f>
        <v>0</v>
      </c>
      <c r="I33" s="170">
        <f>'6a. Seznam dokazil '!AW59</f>
        <v>0</v>
      </c>
      <c r="J33" s="170">
        <f>'6a. Seznam dokazil '!AX59</f>
        <v>0</v>
      </c>
      <c r="K33" s="170">
        <f>'6a. Seznam dokazil '!AY59</f>
        <v>0</v>
      </c>
      <c r="L33" s="62">
        <f t="shared" si="0"/>
        <v>0</v>
      </c>
      <c r="M33" s="420"/>
      <c r="N33" s="420"/>
      <c r="O33" s="411"/>
    </row>
    <row r="34" spans="2:15" ht="20.100000000000001" customHeight="1" x14ac:dyDescent="0.25">
      <c r="B34" s="420"/>
      <c r="C34" s="420"/>
      <c r="D34" s="438" t="s">
        <v>79</v>
      </c>
      <c r="E34" s="170">
        <f>'6a. Seznam dokazil '!AS60</f>
        <v>0</v>
      </c>
      <c r="F34" s="170">
        <f>'6a. Seznam dokazil '!AT60</f>
        <v>0</v>
      </c>
      <c r="G34" s="170">
        <f>'6a. Seznam dokazil '!AU60</f>
        <v>0</v>
      </c>
      <c r="H34" s="170">
        <f>'6a. Seznam dokazil '!AV60</f>
        <v>0</v>
      </c>
      <c r="I34" s="170">
        <f>'6a. Seznam dokazil '!AW60</f>
        <v>0</v>
      </c>
      <c r="J34" s="170">
        <f>'6a. Seznam dokazil '!AX60</f>
        <v>0</v>
      </c>
      <c r="K34" s="170">
        <f>'6a. Seznam dokazil '!AY60</f>
        <v>0</v>
      </c>
      <c r="L34" s="62">
        <f t="shared" si="0"/>
        <v>0</v>
      </c>
      <c r="M34" s="420"/>
      <c r="N34" s="420"/>
      <c r="O34" s="411"/>
    </row>
    <row r="35" spans="2:15" ht="20.100000000000001" customHeight="1" x14ac:dyDescent="0.25">
      <c r="B35" s="420"/>
      <c r="C35" s="420"/>
      <c r="D35" s="438" t="s">
        <v>100</v>
      </c>
      <c r="E35" s="170">
        <f>'6a. Seznam dokazil '!AS61</f>
        <v>0</v>
      </c>
      <c r="F35" s="170">
        <f>'6a. Seznam dokazil '!AT61</f>
        <v>0</v>
      </c>
      <c r="G35" s="170">
        <f>'6a. Seznam dokazil '!AU61</f>
        <v>0</v>
      </c>
      <c r="H35" s="170">
        <f>'6a. Seznam dokazil '!AV61</f>
        <v>0</v>
      </c>
      <c r="I35" s="170">
        <f>'6a. Seznam dokazil '!AW61</f>
        <v>0</v>
      </c>
      <c r="J35" s="170">
        <f>'6a. Seznam dokazil '!AX61</f>
        <v>0</v>
      </c>
      <c r="K35" s="170">
        <f>'6a. Seznam dokazil '!AY61</f>
        <v>0</v>
      </c>
      <c r="L35" s="62">
        <f t="shared" si="0"/>
        <v>0</v>
      </c>
      <c r="M35" s="420"/>
      <c r="N35" s="420"/>
      <c r="O35" s="411"/>
    </row>
    <row r="36" spans="2:15" ht="32.25" customHeight="1" x14ac:dyDescent="0.25">
      <c r="B36" s="420"/>
      <c r="C36" s="420"/>
      <c r="D36" s="439" t="s">
        <v>121</v>
      </c>
      <c r="E36" s="430">
        <f t="shared" ref="E36:L36" si="1">SUM(E30:E35)</f>
        <v>0</v>
      </c>
      <c r="F36" s="430">
        <f t="shared" si="1"/>
        <v>0</v>
      </c>
      <c r="G36" s="430">
        <f t="shared" si="1"/>
        <v>0</v>
      </c>
      <c r="H36" s="430">
        <f t="shared" si="1"/>
        <v>0</v>
      </c>
      <c r="I36" s="430">
        <f t="shared" si="1"/>
        <v>0</v>
      </c>
      <c r="J36" s="430">
        <f t="shared" si="1"/>
        <v>0</v>
      </c>
      <c r="K36" s="430">
        <f t="shared" si="1"/>
        <v>0</v>
      </c>
      <c r="L36" s="430">
        <f t="shared" si="1"/>
        <v>0</v>
      </c>
      <c r="M36" s="420"/>
      <c r="N36" s="420"/>
      <c r="O36" s="411"/>
    </row>
    <row r="37" spans="2:15" s="540" customFormat="1" ht="27.75" customHeight="1" x14ac:dyDescent="0.2">
      <c r="B37" s="536"/>
      <c r="C37" s="536"/>
      <c r="D37" s="537"/>
      <c r="E37" s="538" t="str">
        <f>'6a. Seznam dokazil '!BQ63</f>
        <v/>
      </c>
      <c r="F37" s="538" t="str">
        <f>'6a. Seznam dokazil '!BR63</f>
        <v/>
      </c>
      <c r="G37" s="538" t="str">
        <f>'6a. Seznam dokazil '!BS63</f>
        <v/>
      </c>
      <c r="H37" s="538" t="str">
        <f>'6a. Seznam dokazil '!BT63</f>
        <v/>
      </c>
      <c r="I37" s="538" t="str">
        <f>'6a. Seznam dokazil '!BU63</f>
        <v/>
      </c>
      <c r="J37" s="538" t="str">
        <f>'6a. Seznam dokazil '!BV63</f>
        <v/>
      </c>
      <c r="K37" s="538" t="str">
        <f>'6a. Seznam dokazil '!BW63</f>
        <v/>
      </c>
      <c r="L37" s="538" t="str">
        <f>'6a. Seznam dokazil '!BX63</f>
        <v/>
      </c>
      <c r="M37" s="539"/>
      <c r="N37" s="536"/>
    </row>
    <row r="38" spans="2:15" ht="20.100000000000001" customHeight="1" x14ac:dyDescent="0.25">
      <c r="B38" s="420"/>
      <c r="C38" s="420"/>
      <c r="D38" s="1117"/>
      <c r="E38" s="1118"/>
      <c r="F38" s="1118"/>
      <c r="G38" s="1118"/>
      <c r="H38" s="1118"/>
      <c r="I38" s="1118"/>
      <c r="J38" s="1118"/>
      <c r="K38" s="1118"/>
      <c r="L38" s="1118"/>
      <c r="M38" s="420"/>
      <c r="N38" s="420"/>
      <c r="O38" s="411"/>
    </row>
    <row r="39" spans="2:15" ht="30" customHeight="1" x14ac:dyDescent="0.25">
      <c r="B39" s="420"/>
      <c r="C39" s="420"/>
      <c r="D39" s="452" t="str">
        <f>IF(COUNTIF(PARTNER1,"?*"),PARTNER1,"Finančni načrt PARTNERJA 1")</f>
        <v>Finančni načrt PARTNERJA 1</v>
      </c>
      <c r="E39" s="420"/>
      <c r="F39" s="420"/>
      <c r="G39" s="420"/>
      <c r="H39" s="422"/>
      <c r="I39" s="422"/>
      <c r="J39" s="422"/>
      <c r="K39" s="422"/>
      <c r="L39" s="420"/>
      <c r="M39" s="420"/>
      <c r="N39" s="420"/>
      <c r="O39" s="411"/>
    </row>
    <row r="40" spans="2:15" ht="20.100000000000001" customHeight="1" x14ac:dyDescent="0.25">
      <c r="B40" s="420"/>
      <c r="C40" s="420"/>
      <c r="D40" s="1117"/>
      <c r="E40" s="1118"/>
      <c r="F40" s="1118"/>
      <c r="G40" s="1118"/>
      <c r="H40" s="1118"/>
      <c r="I40" s="1118"/>
      <c r="J40" s="1118"/>
      <c r="K40" s="1118"/>
      <c r="L40" s="1118"/>
      <c r="M40" s="420"/>
      <c r="N40" s="420"/>
      <c r="O40" s="411"/>
    </row>
    <row r="41" spans="2:15" ht="33" customHeight="1" x14ac:dyDescent="0.25">
      <c r="B41" s="420"/>
      <c r="C41" s="420"/>
      <c r="D41" s="436" t="s">
        <v>108</v>
      </c>
      <c r="E41" s="1119" t="s">
        <v>32</v>
      </c>
      <c r="F41" s="1119" t="s">
        <v>109</v>
      </c>
      <c r="G41" s="1120" t="s">
        <v>110</v>
      </c>
      <c r="H41" s="1121"/>
      <c r="I41" s="1119" t="s">
        <v>111</v>
      </c>
      <c r="J41" s="1119"/>
      <c r="K41" s="1119" t="s">
        <v>112</v>
      </c>
      <c r="L41" s="1119" t="s">
        <v>113</v>
      </c>
      <c r="M41" s="420"/>
      <c r="N41" s="420"/>
      <c r="O41" s="411"/>
    </row>
    <row r="42" spans="2:15" ht="30" x14ac:dyDescent="0.25">
      <c r="B42" s="420"/>
      <c r="C42" s="420"/>
      <c r="D42" s="437" t="s">
        <v>31</v>
      </c>
      <c r="E42" s="1119"/>
      <c r="F42" s="1119"/>
      <c r="G42" s="440" t="s">
        <v>114</v>
      </c>
      <c r="H42" s="440" t="s">
        <v>115</v>
      </c>
      <c r="I42" s="441" t="s">
        <v>116</v>
      </c>
      <c r="J42" s="441" t="s">
        <v>117</v>
      </c>
      <c r="K42" s="1119"/>
      <c r="L42" s="1119"/>
      <c r="M42" s="420"/>
      <c r="N42" s="420"/>
      <c r="O42" s="411"/>
    </row>
    <row r="43" spans="2:15" x14ac:dyDescent="0.25">
      <c r="B43" s="420"/>
      <c r="C43" s="420"/>
      <c r="D43" s="442" t="s">
        <v>98</v>
      </c>
      <c r="E43" s="170">
        <f>'6a. Seznam dokazil '!AS69</f>
        <v>0</v>
      </c>
      <c r="F43" s="170">
        <f>'6a. Seznam dokazil '!AT69</f>
        <v>0</v>
      </c>
      <c r="G43" s="170">
        <f>'6a. Seznam dokazil '!AU69</f>
        <v>0</v>
      </c>
      <c r="H43" s="170">
        <f>'6a. Seznam dokazil '!AV69</f>
        <v>0</v>
      </c>
      <c r="I43" s="170">
        <f>'6a. Seznam dokazil '!AW69</f>
        <v>0</v>
      </c>
      <c r="J43" s="170">
        <f>'6a. Seznam dokazil '!AX69</f>
        <v>0</v>
      </c>
      <c r="K43" s="170">
        <f>'6a. Seznam dokazil '!AY69</f>
        <v>0</v>
      </c>
      <c r="L43" s="62">
        <f t="shared" ref="L43:L48" si="2">SUM(E43:K43)</f>
        <v>0</v>
      </c>
      <c r="M43" s="420"/>
      <c r="N43" s="420"/>
      <c r="O43" s="411"/>
    </row>
    <row r="44" spans="2:15" ht="15" customHeight="1" x14ac:dyDescent="0.25">
      <c r="B44" s="420"/>
      <c r="C44" s="420"/>
      <c r="D44" s="442" t="s">
        <v>118</v>
      </c>
      <c r="E44" s="170">
        <f>'6a. Seznam dokazil '!AS70</f>
        <v>0</v>
      </c>
      <c r="F44" s="170">
        <f>'6a. Seznam dokazil '!AT70</f>
        <v>0</v>
      </c>
      <c r="G44" s="170">
        <f>'6a. Seznam dokazil '!AU70</f>
        <v>0</v>
      </c>
      <c r="H44" s="170">
        <f>'6a. Seznam dokazil '!AV70</f>
        <v>0</v>
      </c>
      <c r="I44" s="170">
        <f>'6a. Seznam dokazil '!AW70</f>
        <v>0</v>
      </c>
      <c r="J44" s="170">
        <f>'6a. Seznam dokazil '!AX70</f>
        <v>0</v>
      </c>
      <c r="K44" s="170">
        <f>'6a. Seznam dokazil '!AY70</f>
        <v>0</v>
      </c>
      <c r="L44" s="62">
        <f t="shared" si="2"/>
        <v>0</v>
      </c>
      <c r="M44" s="420"/>
      <c r="N44" s="420"/>
      <c r="O44" s="411"/>
    </row>
    <row r="45" spans="2:15" x14ac:dyDescent="0.25">
      <c r="B45" s="420"/>
      <c r="C45" s="420"/>
      <c r="D45" s="442" t="s">
        <v>77</v>
      </c>
      <c r="E45" s="170">
        <f>'6a. Seznam dokazil '!AS71</f>
        <v>0</v>
      </c>
      <c r="F45" s="170">
        <f>'6a. Seznam dokazil '!AT71</f>
        <v>0</v>
      </c>
      <c r="G45" s="170">
        <f>'6a. Seznam dokazil '!AU71</f>
        <v>0</v>
      </c>
      <c r="H45" s="170">
        <f>'6a. Seznam dokazil '!AV71</f>
        <v>0</v>
      </c>
      <c r="I45" s="170">
        <f>'6a. Seznam dokazil '!AW71</f>
        <v>0</v>
      </c>
      <c r="J45" s="170">
        <f>'6a. Seznam dokazil '!AX71</f>
        <v>0</v>
      </c>
      <c r="K45" s="170">
        <f>'6a. Seznam dokazil '!AY71</f>
        <v>0</v>
      </c>
      <c r="L45" s="62">
        <f t="shared" si="2"/>
        <v>0</v>
      </c>
      <c r="M45" s="420"/>
      <c r="N45" s="420"/>
      <c r="O45" s="411"/>
    </row>
    <row r="46" spans="2:15" x14ac:dyDescent="0.25">
      <c r="B46" s="420"/>
      <c r="C46" s="420"/>
      <c r="D46" s="442" t="s">
        <v>78</v>
      </c>
      <c r="E46" s="170">
        <f>'6a. Seznam dokazil '!AS72</f>
        <v>0</v>
      </c>
      <c r="F46" s="170">
        <f>'6a. Seznam dokazil '!AT72</f>
        <v>0</v>
      </c>
      <c r="G46" s="170">
        <f>'6a. Seznam dokazil '!AU72</f>
        <v>0</v>
      </c>
      <c r="H46" s="170">
        <f>'6a. Seznam dokazil '!AV72</f>
        <v>0</v>
      </c>
      <c r="I46" s="170">
        <f>'6a. Seznam dokazil '!AW72</f>
        <v>0</v>
      </c>
      <c r="J46" s="170">
        <f>'6a. Seznam dokazil '!AX72</f>
        <v>0</v>
      </c>
      <c r="K46" s="170">
        <f>'6a. Seznam dokazil '!AY72</f>
        <v>0</v>
      </c>
      <c r="L46" s="62">
        <f t="shared" si="2"/>
        <v>0</v>
      </c>
      <c r="M46" s="420"/>
      <c r="N46" s="420"/>
      <c r="O46" s="411"/>
    </row>
    <row r="47" spans="2:15" x14ac:dyDescent="0.25">
      <c r="B47" s="420"/>
      <c r="C47" s="420"/>
      <c r="D47" s="442" t="s">
        <v>79</v>
      </c>
      <c r="E47" s="170">
        <f>'6a. Seznam dokazil '!AS73</f>
        <v>0</v>
      </c>
      <c r="F47" s="170">
        <f>'6a. Seznam dokazil '!AT73</f>
        <v>0</v>
      </c>
      <c r="G47" s="170">
        <f>'6a. Seznam dokazil '!AU73</f>
        <v>0</v>
      </c>
      <c r="H47" s="170">
        <f>'6a. Seznam dokazil '!AV73</f>
        <v>0</v>
      </c>
      <c r="I47" s="170">
        <f>'6a. Seznam dokazil '!AW73</f>
        <v>0</v>
      </c>
      <c r="J47" s="170">
        <f>'6a. Seznam dokazil '!AX73</f>
        <v>0</v>
      </c>
      <c r="K47" s="170">
        <f>'6a. Seznam dokazil '!AY73</f>
        <v>0</v>
      </c>
      <c r="L47" s="62">
        <f t="shared" si="2"/>
        <v>0</v>
      </c>
      <c r="M47" s="420"/>
      <c r="N47" s="420"/>
      <c r="O47" s="411"/>
    </row>
    <row r="48" spans="2:15" x14ac:dyDescent="0.25">
      <c r="B48" s="420"/>
      <c r="C48" s="420"/>
      <c r="D48" s="442" t="s">
        <v>100</v>
      </c>
      <c r="E48" s="170">
        <f>'6a. Seznam dokazil '!AS74</f>
        <v>0</v>
      </c>
      <c r="F48" s="170">
        <f>'6a. Seznam dokazil '!AT74</f>
        <v>0</v>
      </c>
      <c r="G48" s="170">
        <f>'6a. Seznam dokazil '!AU74</f>
        <v>0</v>
      </c>
      <c r="H48" s="170">
        <f>'6a. Seznam dokazil '!AV74</f>
        <v>0</v>
      </c>
      <c r="I48" s="170">
        <f>'6a. Seznam dokazil '!AW74</f>
        <v>0</v>
      </c>
      <c r="J48" s="170">
        <f>'6a. Seznam dokazil '!AX74</f>
        <v>0</v>
      </c>
      <c r="K48" s="170">
        <f>'6a. Seznam dokazil '!AY74</f>
        <v>0</v>
      </c>
      <c r="L48" s="62">
        <f t="shared" si="2"/>
        <v>0</v>
      </c>
      <c r="M48" s="420"/>
      <c r="N48" s="420"/>
      <c r="O48" s="411"/>
    </row>
    <row r="49" spans="2:15" ht="30" x14ac:dyDescent="0.25">
      <c r="B49" s="420"/>
      <c r="C49" s="420"/>
      <c r="D49" s="439" t="s">
        <v>122</v>
      </c>
      <c r="E49" s="430">
        <f t="shared" ref="E49:L49" si="3">SUM(E43:E48)</f>
        <v>0</v>
      </c>
      <c r="F49" s="430">
        <f t="shared" si="3"/>
        <v>0</v>
      </c>
      <c r="G49" s="430">
        <f t="shared" si="3"/>
        <v>0</v>
      </c>
      <c r="H49" s="430">
        <f t="shared" si="3"/>
        <v>0</v>
      </c>
      <c r="I49" s="430">
        <f t="shared" si="3"/>
        <v>0</v>
      </c>
      <c r="J49" s="430">
        <f t="shared" si="3"/>
        <v>0</v>
      </c>
      <c r="K49" s="430">
        <f t="shared" si="3"/>
        <v>0</v>
      </c>
      <c r="L49" s="430">
        <f t="shared" si="3"/>
        <v>0</v>
      </c>
      <c r="M49" s="420"/>
      <c r="N49" s="420"/>
      <c r="O49" s="411"/>
    </row>
    <row r="50" spans="2:15" s="540" customFormat="1" ht="27.75" customHeight="1" x14ac:dyDescent="0.2">
      <c r="B50" s="536"/>
      <c r="C50" s="536"/>
      <c r="D50" s="537"/>
      <c r="E50" s="538" t="str">
        <f>'6a. Seznam dokazil '!BQ76</f>
        <v/>
      </c>
      <c r="F50" s="538" t="str">
        <f>'6a. Seznam dokazil '!BR76</f>
        <v/>
      </c>
      <c r="G50" s="538" t="str">
        <f>'6a. Seznam dokazil '!BS76</f>
        <v/>
      </c>
      <c r="H50" s="538" t="str">
        <f>'6a. Seznam dokazil '!BT76</f>
        <v/>
      </c>
      <c r="I50" s="538" t="str">
        <f>'6a. Seznam dokazil '!BU76</f>
        <v/>
      </c>
      <c r="J50" s="538" t="str">
        <f>'6a. Seznam dokazil '!BV76</f>
        <v/>
      </c>
      <c r="K50" s="538" t="str">
        <f>'6a. Seznam dokazil '!BW76</f>
        <v/>
      </c>
      <c r="L50" s="538" t="str">
        <f>'6a. Seznam dokazil '!BX76</f>
        <v/>
      </c>
      <c r="M50" s="539"/>
      <c r="N50" s="536"/>
    </row>
    <row r="51" spans="2:15" ht="15.75" x14ac:dyDescent="0.25">
      <c r="B51" s="420"/>
      <c r="C51" s="420"/>
      <c r="D51" s="433"/>
      <c r="E51" s="434"/>
      <c r="F51" s="434"/>
      <c r="G51" s="434"/>
      <c r="H51" s="434"/>
      <c r="I51" s="434"/>
      <c r="J51" s="434"/>
      <c r="K51" s="434"/>
      <c r="L51" s="434"/>
      <c r="M51" s="420"/>
      <c r="N51" s="420"/>
      <c r="O51" s="411"/>
    </row>
    <row r="52" spans="2:15" ht="21" x14ac:dyDescent="0.25">
      <c r="B52" s="420"/>
      <c r="C52" s="420"/>
      <c r="D52" s="452" t="str">
        <f>IF(COUNTIF(PARTNER2,"?*"),PARTNER2,"Finančni načrt PARTNERJA 2")</f>
        <v>Finančni načrt PARTNERJA 2</v>
      </c>
      <c r="E52" s="420"/>
      <c r="F52" s="420"/>
      <c r="G52" s="420"/>
      <c r="H52" s="422"/>
      <c r="I52" s="422"/>
      <c r="J52" s="422"/>
      <c r="K52" s="422"/>
      <c r="L52" s="420"/>
      <c r="M52" s="420"/>
      <c r="N52" s="420"/>
      <c r="O52" s="411"/>
    </row>
    <row r="53" spans="2:15" ht="15.75" x14ac:dyDescent="0.25">
      <c r="B53" s="420"/>
      <c r="C53" s="420"/>
      <c r="D53" s="1117"/>
      <c r="E53" s="1118"/>
      <c r="F53" s="1118"/>
      <c r="G53" s="1118"/>
      <c r="H53" s="1118"/>
      <c r="I53" s="1118"/>
      <c r="J53" s="1118"/>
      <c r="K53" s="1118"/>
      <c r="L53" s="1118"/>
      <c r="M53" s="420"/>
      <c r="N53" s="420"/>
      <c r="O53" s="411"/>
    </row>
    <row r="54" spans="2:15" ht="15" customHeight="1" x14ac:dyDescent="0.25">
      <c r="B54" s="420"/>
      <c r="C54" s="420"/>
      <c r="D54" s="436" t="s">
        <v>108</v>
      </c>
      <c r="E54" s="1119" t="s">
        <v>32</v>
      </c>
      <c r="F54" s="1119" t="s">
        <v>109</v>
      </c>
      <c r="G54" s="1120" t="s">
        <v>110</v>
      </c>
      <c r="H54" s="1121"/>
      <c r="I54" s="1119" t="s">
        <v>111</v>
      </c>
      <c r="J54" s="1119"/>
      <c r="K54" s="1119" t="s">
        <v>112</v>
      </c>
      <c r="L54" s="1119" t="s">
        <v>113</v>
      </c>
      <c r="M54" s="420"/>
      <c r="N54" s="420"/>
      <c r="O54" s="411"/>
    </row>
    <row r="55" spans="2:15" ht="30" x14ac:dyDescent="0.25">
      <c r="B55" s="420"/>
      <c r="C55" s="420"/>
      <c r="D55" s="437" t="s">
        <v>31</v>
      </c>
      <c r="E55" s="1119"/>
      <c r="F55" s="1119"/>
      <c r="G55" s="440" t="s">
        <v>114</v>
      </c>
      <c r="H55" s="440" t="s">
        <v>115</v>
      </c>
      <c r="I55" s="441" t="s">
        <v>116</v>
      </c>
      <c r="J55" s="441" t="s">
        <v>117</v>
      </c>
      <c r="K55" s="1119"/>
      <c r="L55" s="1119"/>
      <c r="M55" s="420"/>
      <c r="N55" s="420"/>
      <c r="O55" s="411"/>
    </row>
    <row r="56" spans="2:15" x14ac:dyDescent="0.25">
      <c r="B56" s="420"/>
      <c r="C56" s="420"/>
      <c r="D56" s="442" t="s">
        <v>98</v>
      </c>
      <c r="E56" s="170">
        <f>'6a. Seznam dokazil '!AS81</f>
        <v>0</v>
      </c>
      <c r="F56" s="170">
        <f>'6a. Seznam dokazil '!AT81</f>
        <v>0</v>
      </c>
      <c r="G56" s="170">
        <f>'6a. Seznam dokazil '!AU81</f>
        <v>0</v>
      </c>
      <c r="H56" s="170">
        <f>'6a. Seznam dokazil '!AV81</f>
        <v>0</v>
      </c>
      <c r="I56" s="170">
        <f>'6a. Seznam dokazil '!AW81</f>
        <v>0</v>
      </c>
      <c r="J56" s="170">
        <f>'6a. Seznam dokazil '!AX81</f>
        <v>0</v>
      </c>
      <c r="K56" s="170">
        <f>'6a. Seznam dokazil '!AY81</f>
        <v>0</v>
      </c>
      <c r="L56" s="62">
        <f t="shared" ref="L56:L61" si="4">SUM(E56:K56)</f>
        <v>0</v>
      </c>
      <c r="M56" s="420"/>
      <c r="N56" s="420"/>
      <c r="O56" s="411"/>
    </row>
    <row r="57" spans="2:15" ht="15" customHeight="1" x14ac:dyDescent="0.25">
      <c r="B57" s="420"/>
      <c r="C57" s="420"/>
      <c r="D57" s="442" t="s">
        <v>118</v>
      </c>
      <c r="E57" s="170">
        <f>'6a. Seznam dokazil '!AS82</f>
        <v>0</v>
      </c>
      <c r="F57" s="170">
        <f>'6a. Seznam dokazil '!AT82</f>
        <v>0</v>
      </c>
      <c r="G57" s="170">
        <f>'6a. Seznam dokazil '!AU82</f>
        <v>0</v>
      </c>
      <c r="H57" s="170">
        <f>'6a. Seznam dokazil '!AV82</f>
        <v>0</v>
      </c>
      <c r="I57" s="170">
        <f>'6a. Seznam dokazil '!AW82</f>
        <v>0</v>
      </c>
      <c r="J57" s="170">
        <f>'6a. Seznam dokazil '!AX82</f>
        <v>0</v>
      </c>
      <c r="K57" s="170">
        <f>'6a. Seznam dokazil '!AY82</f>
        <v>0</v>
      </c>
      <c r="L57" s="62">
        <f t="shared" si="4"/>
        <v>0</v>
      </c>
      <c r="M57" s="420"/>
      <c r="N57" s="420"/>
      <c r="O57" s="411"/>
    </row>
    <row r="58" spans="2:15" x14ac:dyDescent="0.25">
      <c r="B58" s="420"/>
      <c r="C58" s="420"/>
      <c r="D58" s="442" t="s">
        <v>77</v>
      </c>
      <c r="E58" s="170">
        <f>'6a. Seznam dokazil '!AS83</f>
        <v>0</v>
      </c>
      <c r="F58" s="170">
        <f>'6a. Seznam dokazil '!AT83</f>
        <v>0</v>
      </c>
      <c r="G58" s="170">
        <f>'6a. Seznam dokazil '!AU83</f>
        <v>0</v>
      </c>
      <c r="H58" s="170">
        <f>'6a. Seznam dokazil '!AV83</f>
        <v>0</v>
      </c>
      <c r="I58" s="170">
        <f>'6a. Seznam dokazil '!AW83</f>
        <v>0</v>
      </c>
      <c r="J58" s="170">
        <f>'6a. Seznam dokazil '!AX83</f>
        <v>0</v>
      </c>
      <c r="K58" s="170">
        <f>'6a. Seznam dokazil '!AY83</f>
        <v>0</v>
      </c>
      <c r="L58" s="62">
        <f t="shared" si="4"/>
        <v>0</v>
      </c>
      <c r="M58" s="420"/>
      <c r="N58" s="420"/>
      <c r="O58" s="411"/>
    </row>
    <row r="59" spans="2:15" x14ac:dyDescent="0.25">
      <c r="B59" s="420"/>
      <c r="C59" s="420"/>
      <c r="D59" s="442" t="s">
        <v>78</v>
      </c>
      <c r="E59" s="170">
        <f>'6a. Seznam dokazil '!AS84</f>
        <v>0</v>
      </c>
      <c r="F59" s="170">
        <f>'6a. Seznam dokazil '!AT84</f>
        <v>0</v>
      </c>
      <c r="G59" s="170">
        <f>'6a. Seznam dokazil '!AU84</f>
        <v>0</v>
      </c>
      <c r="H59" s="170">
        <f>'6a. Seznam dokazil '!AV84</f>
        <v>0</v>
      </c>
      <c r="I59" s="170">
        <f>'6a. Seznam dokazil '!AW84</f>
        <v>0</v>
      </c>
      <c r="J59" s="170">
        <f>'6a. Seznam dokazil '!AX84</f>
        <v>0</v>
      </c>
      <c r="K59" s="170">
        <f>'6a. Seznam dokazil '!AY84</f>
        <v>0</v>
      </c>
      <c r="L59" s="62">
        <f t="shared" si="4"/>
        <v>0</v>
      </c>
      <c r="M59" s="420"/>
      <c r="N59" s="420"/>
      <c r="O59" s="411"/>
    </row>
    <row r="60" spans="2:15" x14ac:dyDescent="0.25">
      <c r="B60" s="420"/>
      <c r="C60" s="420"/>
      <c r="D60" s="442" t="s">
        <v>79</v>
      </c>
      <c r="E60" s="170">
        <f>'6a. Seznam dokazil '!AS85</f>
        <v>0</v>
      </c>
      <c r="F60" s="170">
        <f>'6a. Seznam dokazil '!AT85</f>
        <v>0</v>
      </c>
      <c r="G60" s="170">
        <f>'6a. Seznam dokazil '!AU85</f>
        <v>0</v>
      </c>
      <c r="H60" s="170">
        <f>'6a. Seznam dokazil '!AV85</f>
        <v>0</v>
      </c>
      <c r="I60" s="170">
        <f>'6a. Seznam dokazil '!AW85</f>
        <v>0</v>
      </c>
      <c r="J60" s="170">
        <f>'6a. Seznam dokazil '!AX85</f>
        <v>0</v>
      </c>
      <c r="K60" s="170">
        <f>'6a. Seznam dokazil '!AY85</f>
        <v>0</v>
      </c>
      <c r="L60" s="62">
        <f t="shared" si="4"/>
        <v>0</v>
      </c>
      <c r="M60" s="420"/>
      <c r="N60" s="420"/>
      <c r="O60" s="411"/>
    </row>
    <row r="61" spans="2:15" x14ac:dyDescent="0.25">
      <c r="B61" s="420"/>
      <c r="C61" s="420"/>
      <c r="D61" s="442" t="s">
        <v>100</v>
      </c>
      <c r="E61" s="170">
        <f>'6a. Seznam dokazil '!AS86</f>
        <v>0</v>
      </c>
      <c r="F61" s="170">
        <f>'6a. Seznam dokazil '!AT86</f>
        <v>0</v>
      </c>
      <c r="G61" s="170">
        <f>'6a. Seznam dokazil '!AU86</f>
        <v>0</v>
      </c>
      <c r="H61" s="170">
        <f>'6a. Seznam dokazil '!AV86</f>
        <v>0</v>
      </c>
      <c r="I61" s="170">
        <f>'6a. Seznam dokazil '!AW86</f>
        <v>0</v>
      </c>
      <c r="J61" s="170">
        <f>'6a. Seznam dokazil '!AX86</f>
        <v>0</v>
      </c>
      <c r="K61" s="170">
        <f>'6a. Seznam dokazil '!AY86</f>
        <v>0</v>
      </c>
      <c r="L61" s="62">
        <f t="shared" si="4"/>
        <v>0</v>
      </c>
      <c r="M61" s="420"/>
      <c r="N61" s="420"/>
      <c r="O61" s="411"/>
    </row>
    <row r="62" spans="2:15" ht="30" x14ac:dyDescent="0.25">
      <c r="B62" s="420"/>
      <c r="C62" s="420"/>
      <c r="D62" s="439" t="s">
        <v>123</v>
      </c>
      <c r="E62" s="430">
        <f t="shared" ref="E62:L62" si="5">SUM(E56:E61)</f>
        <v>0</v>
      </c>
      <c r="F62" s="430">
        <f t="shared" si="5"/>
        <v>0</v>
      </c>
      <c r="G62" s="430">
        <f t="shared" si="5"/>
        <v>0</v>
      </c>
      <c r="H62" s="430">
        <f t="shared" si="5"/>
        <v>0</v>
      </c>
      <c r="I62" s="430">
        <f t="shared" si="5"/>
        <v>0</v>
      </c>
      <c r="J62" s="430">
        <f t="shared" si="5"/>
        <v>0</v>
      </c>
      <c r="K62" s="430">
        <f t="shared" si="5"/>
        <v>0</v>
      </c>
      <c r="L62" s="430">
        <f t="shared" si="5"/>
        <v>0</v>
      </c>
      <c r="M62" s="420"/>
      <c r="N62" s="420"/>
      <c r="O62" s="411"/>
    </row>
    <row r="63" spans="2:15" ht="27.75" customHeight="1" x14ac:dyDescent="0.25">
      <c r="B63" s="420"/>
      <c r="C63" s="420"/>
      <c r="D63" s="431"/>
      <c r="E63" s="533" t="str">
        <f>'6a. Seznam dokazil '!BQ88</f>
        <v/>
      </c>
      <c r="F63" s="533" t="str">
        <f>'6a. Seznam dokazil '!BR88</f>
        <v/>
      </c>
      <c r="G63" s="533" t="str">
        <f>'6a. Seznam dokazil '!BS88</f>
        <v/>
      </c>
      <c r="H63" s="533" t="str">
        <f>'6a. Seznam dokazil '!BT88</f>
        <v/>
      </c>
      <c r="I63" s="533" t="str">
        <f>'6a. Seznam dokazil '!BU88</f>
        <v/>
      </c>
      <c r="J63" s="533" t="str">
        <f>'6a. Seznam dokazil '!BV88</f>
        <v/>
      </c>
      <c r="K63" s="533" t="str">
        <f>'6a. Seznam dokazil '!BW88</f>
        <v/>
      </c>
      <c r="L63" s="533" t="str">
        <f>'6a. Seznam dokazil '!BX88</f>
        <v/>
      </c>
      <c r="M63" s="420"/>
      <c r="N63" s="420"/>
      <c r="O63" s="411"/>
    </row>
    <row r="64" spans="2:15" ht="15.75" x14ac:dyDescent="0.25">
      <c r="B64" s="420"/>
      <c r="C64" s="420"/>
      <c r="D64" s="433"/>
      <c r="E64" s="434"/>
      <c r="F64" s="434"/>
      <c r="G64" s="434"/>
      <c r="H64" s="434"/>
      <c r="I64" s="434"/>
      <c r="J64" s="434"/>
      <c r="K64" s="434"/>
      <c r="L64" s="434"/>
      <c r="M64" s="420"/>
      <c r="N64" s="420"/>
      <c r="O64" s="411"/>
    </row>
    <row r="65" spans="2:15" ht="21" x14ac:dyDescent="0.25">
      <c r="B65" s="420"/>
      <c r="C65" s="420"/>
      <c r="D65" s="452" t="str">
        <f>IF(COUNTIF(PARTNER3,"?*"),PARTNER3,"Finančni načrt PARTNERJA 3")</f>
        <v>Finančni načrt PARTNERJA 3</v>
      </c>
      <c r="E65" s="420"/>
      <c r="F65" s="420"/>
      <c r="G65" s="420"/>
      <c r="H65" s="422"/>
      <c r="I65" s="422"/>
      <c r="J65" s="422"/>
      <c r="K65" s="422"/>
      <c r="L65" s="420"/>
      <c r="M65" s="420"/>
      <c r="N65" s="420"/>
      <c r="O65" s="411"/>
    </row>
    <row r="66" spans="2:15" ht="15.75" x14ac:dyDescent="0.25">
      <c r="B66" s="420"/>
      <c r="C66" s="420"/>
      <c r="D66" s="1117"/>
      <c r="E66" s="1118"/>
      <c r="F66" s="1118"/>
      <c r="G66" s="1118"/>
      <c r="H66" s="1118"/>
      <c r="I66" s="1118"/>
      <c r="J66" s="1118"/>
      <c r="K66" s="1118"/>
      <c r="L66" s="1118"/>
      <c r="M66" s="420"/>
      <c r="N66" s="420"/>
      <c r="O66" s="411"/>
    </row>
    <row r="67" spans="2:15" ht="15" customHeight="1" x14ac:dyDescent="0.25">
      <c r="B67" s="420"/>
      <c r="C67" s="420"/>
      <c r="D67" s="436" t="s">
        <v>108</v>
      </c>
      <c r="E67" s="1119" t="s">
        <v>32</v>
      </c>
      <c r="F67" s="1119" t="s">
        <v>109</v>
      </c>
      <c r="G67" s="1120" t="s">
        <v>110</v>
      </c>
      <c r="H67" s="1121"/>
      <c r="I67" s="1119" t="s">
        <v>111</v>
      </c>
      <c r="J67" s="1119"/>
      <c r="K67" s="1119" t="s">
        <v>112</v>
      </c>
      <c r="L67" s="1119" t="s">
        <v>113</v>
      </c>
      <c r="M67" s="420"/>
      <c r="N67" s="420"/>
      <c r="O67" s="411"/>
    </row>
    <row r="68" spans="2:15" ht="30" x14ac:dyDescent="0.25">
      <c r="B68" s="420"/>
      <c r="C68" s="420"/>
      <c r="D68" s="437" t="s">
        <v>31</v>
      </c>
      <c r="E68" s="1119"/>
      <c r="F68" s="1119"/>
      <c r="G68" s="440" t="s">
        <v>114</v>
      </c>
      <c r="H68" s="440" t="s">
        <v>115</v>
      </c>
      <c r="I68" s="441" t="s">
        <v>116</v>
      </c>
      <c r="J68" s="441" t="s">
        <v>117</v>
      </c>
      <c r="K68" s="1119"/>
      <c r="L68" s="1119"/>
      <c r="M68" s="420"/>
      <c r="N68" s="420"/>
      <c r="O68" s="411"/>
    </row>
    <row r="69" spans="2:15" x14ac:dyDescent="0.25">
      <c r="B69" s="420"/>
      <c r="C69" s="420"/>
      <c r="D69" s="442" t="s">
        <v>98</v>
      </c>
      <c r="E69" s="170">
        <f>'6a. Seznam dokazil '!AS93</f>
        <v>0</v>
      </c>
      <c r="F69" s="170">
        <f>'6a. Seznam dokazil '!AT93</f>
        <v>0</v>
      </c>
      <c r="G69" s="170">
        <f>'6a. Seznam dokazil '!AU93</f>
        <v>0</v>
      </c>
      <c r="H69" s="170">
        <f>'6a. Seznam dokazil '!AV93</f>
        <v>0</v>
      </c>
      <c r="I69" s="170">
        <f>'6a. Seznam dokazil '!AW93</f>
        <v>0</v>
      </c>
      <c r="J69" s="170">
        <f>'6a. Seznam dokazil '!AX93</f>
        <v>0</v>
      </c>
      <c r="K69" s="170">
        <f>'6a. Seznam dokazil '!AY93</f>
        <v>0</v>
      </c>
      <c r="L69" s="62">
        <f t="shared" ref="L69:L74" si="6">SUM(E69:K69)</f>
        <v>0</v>
      </c>
      <c r="M69" s="420"/>
      <c r="N69" s="420"/>
      <c r="O69" s="411"/>
    </row>
    <row r="70" spans="2:15" ht="15" customHeight="1" x14ac:dyDescent="0.25">
      <c r="B70" s="420"/>
      <c r="C70" s="420"/>
      <c r="D70" s="442" t="s">
        <v>118</v>
      </c>
      <c r="E70" s="170">
        <f>'6a. Seznam dokazil '!AS94</f>
        <v>0</v>
      </c>
      <c r="F70" s="170">
        <f>'6a. Seznam dokazil '!AT94</f>
        <v>0</v>
      </c>
      <c r="G70" s="170">
        <f>'6a. Seznam dokazil '!AU94</f>
        <v>0</v>
      </c>
      <c r="H70" s="170">
        <f>'6a. Seznam dokazil '!AV94</f>
        <v>0</v>
      </c>
      <c r="I70" s="170">
        <f>'6a. Seznam dokazil '!AW94</f>
        <v>0</v>
      </c>
      <c r="J70" s="170">
        <f>'6a. Seznam dokazil '!AX94</f>
        <v>0</v>
      </c>
      <c r="K70" s="170">
        <f>'6a. Seznam dokazil '!AY94</f>
        <v>0</v>
      </c>
      <c r="L70" s="62">
        <f t="shared" si="6"/>
        <v>0</v>
      </c>
      <c r="M70" s="420"/>
      <c r="N70" s="420"/>
      <c r="O70" s="411"/>
    </row>
    <row r="71" spans="2:15" x14ac:dyDescent="0.25">
      <c r="B71" s="420"/>
      <c r="C71" s="420"/>
      <c r="D71" s="442" t="s">
        <v>77</v>
      </c>
      <c r="E71" s="170">
        <f>'6a. Seznam dokazil '!AS95</f>
        <v>0</v>
      </c>
      <c r="F71" s="170">
        <f>'6a. Seznam dokazil '!AT95</f>
        <v>0</v>
      </c>
      <c r="G71" s="170">
        <f>'6a. Seznam dokazil '!AU95</f>
        <v>0</v>
      </c>
      <c r="H71" s="170">
        <f>'6a. Seznam dokazil '!AV95</f>
        <v>0</v>
      </c>
      <c r="I71" s="170">
        <f>'6a. Seznam dokazil '!AW95</f>
        <v>0</v>
      </c>
      <c r="J71" s="170">
        <f>'6a. Seznam dokazil '!AX95</f>
        <v>0</v>
      </c>
      <c r="K71" s="170">
        <f>'6a. Seznam dokazil '!AY95</f>
        <v>0</v>
      </c>
      <c r="L71" s="62">
        <f t="shared" si="6"/>
        <v>0</v>
      </c>
      <c r="M71" s="420"/>
      <c r="N71" s="420"/>
      <c r="O71" s="411"/>
    </row>
    <row r="72" spans="2:15" x14ac:dyDescent="0.25">
      <c r="B72" s="420"/>
      <c r="C72" s="420"/>
      <c r="D72" s="442" t="s">
        <v>78</v>
      </c>
      <c r="E72" s="170">
        <f>'6a. Seznam dokazil '!AS96</f>
        <v>0</v>
      </c>
      <c r="F72" s="170">
        <f>'6a. Seznam dokazil '!AT96</f>
        <v>0</v>
      </c>
      <c r="G72" s="170">
        <f>'6a. Seznam dokazil '!AU96</f>
        <v>0</v>
      </c>
      <c r="H72" s="170">
        <f>'6a. Seznam dokazil '!AV96</f>
        <v>0</v>
      </c>
      <c r="I72" s="170">
        <f>'6a. Seznam dokazil '!AW96</f>
        <v>0</v>
      </c>
      <c r="J72" s="170">
        <f>'6a. Seznam dokazil '!AX96</f>
        <v>0</v>
      </c>
      <c r="K72" s="170">
        <f>'6a. Seznam dokazil '!AY96</f>
        <v>0</v>
      </c>
      <c r="L72" s="62">
        <f t="shared" si="6"/>
        <v>0</v>
      </c>
      <c r="M72" s="420"/>
      <c r="N72" s="420"/>
      <c r="O72" s="411"/>
    </row>
    <row r="73" spans="2:15" x14ac:dyDescent="0.25">
      <c r="B73" s="420"/>
      <c r="C73" s="420"/>
      <c r="D73" s="442" t="s">
        <v>79</v>
      </c>
      <c r="E73" s="170">
        <f>'6a. Seznam dokazil '!AS97</f>
        <v>0</v>
      </c>
      <c r="F73" s="170">
        <f>'6a. Seznam dokazil '!AT97</f>
        <v>0</v>
      </c>
      <c r="G73" s="170">
        <f>'6a. Seznam dokazil '!AU97</f>
        <v>0</v>
      </c>
      <c r="H73" s="170">
        <f>'6a. Seznam dokazil '!AV97</f>
        <v>0</v>
      </c>
      <c r="I73" s="170">
        <f>'6a. Seznam dokazil '!AW97</f>
        <v>0</v>
      </c>
      <c r="J73" s="170">
        <f>'6a. Seznam dokazil '!AX97</f>
        <v>0</v>
      </c>
      <c r="K73" s="170">
        <f>'6a. Seznam dokazil '!AY97</f>
        <v>0</v>
      </c>
      <c r="L73" s="62">
        <f t="shared" si="6"/>
        <v>0</v>
      </c>
      <c r="M73" s="420"/>
      <c r="N73" s="420"/>
      <c r="O73" s="411"/>
    </row>
    <row r="74" spans="2:15" x14ac:dyDescent="0.25">
      <c r="B74" s="420"/>
      <c r="C74" s="420"/>
      <c r="D74" s="442" t="s">
        <v>100</v>
      </c>
      <c r="E74" s="170">
        <f>'6a. Seznam dokazil '!AS98</f>
        <v>0</v>
      </c>
      <c r="F74" s="170">
        <f>'6a. Seznam dokazil '!AT98</f>
        <v>0</v>
      </c>
      <c r="G74" s="170">
        <f>'6a. Seznam dokazil '!AU98</f>
        <v>0</v>
      </c>
      <c r="H74" s="170">
        <f>'6a. Seznam dokazil '!AV98</f>
        <v>0</v>
      </c>
      <c r="I74" s="170">
        <f>'6a. Seznam dokazil '!AW98</f>
        <v>0</v>
      </c>
      <c r="J74" s="170">
        <f>'6a. Seznam dokazil '!AX98</f>
        <v>0</v>
      </c>
      <c r="K74" s="170">
        <f>'6a. Seznam dokazil '!AY98</f>
        <v>0</v>
      </c>
      <c r="L74" s="62">
        <f t="shared" si="6"/>
        <v>0</v>
      </c>
      <c r="M74" s="420"/>
      <c r="N74" s="420"/>
      <c r="O74" s="411"/>
    </row>
    <row r="75" spans="2:15" ht="30" x14ac:dyDescent="0.25">
      <c r="B75" s="420"/>
      <c r="C75" s="420"/>
      <c r="D75" s="439" t="s">
        <v>124</v>
      </c>
      <c r="E75" s="430">
        <f t="shared" ref="E75:L75" si="7">SUM(E69:E74)</f>
        <v>0</v>
      </c>
      <c r="F75" s="430">
        <f t="shared" si="7"/>
        <v>0</v>
      </c>
      <c r="G75" s="430">
        <f t="shared" si="7"/>
        <v>0</v>
      </c>
      <c r="H75" s="430">
        <f t="shared" si="7"/>
        <v>0</v>
      </c>
      <c r="I75" s="430">
        <f t="shared" si="7"/>
        <v>0</v>
      </c>
      <c r="J75" s="430">
        <f t="shared" si="7"/>
        <v>0</v>
      </c>
      <c r="K75" s="430">
        <f t="shared" si="7"/>
        <v>0</v>
      </c>
      <c r="L75" s="430">
        <f t="shared" si="7"/>
        <v>0</v>
      </c>
      <c r="M75" s="420"/>
      <c r="N75" s="420"/>
      <c r="O75" s="411"/>
    </row>
    <row r="76" spans="2:15" ht="27.75" customHeight="1" x14ac:dyDescent="0.25">
      <c r="B76" s="420"/>
      <c r="C76" s="420"/>
      <c r="D76" s="431"/>
      <c r="E76" s="533" t="str">
        <f>'6a. Seznam dokazil '!BQ100</f>
        <v/>
      </c>
      <c r="F76" s="533" t="str">
        <f>'6a. Seznam dokazil '!BR100</f>
        <v/>
      </c>
      <c r="G76" s="533" t="str">
        <f>'6a. Seznam dokazil '!BS100</f>
        <v/>
      </c>
      <c r="H76" s="533" t="str">
        <f>'6a. Seznam dokazil '!BT100</f>
        <v/>
      </c>
      <c r="I76" s="533" t="str">
        <f>'6a. Seznam dokazil '!BU100</f>
        <v/>
      </c>
      <c r="J76" s="533" t="str">
        <f>'6a. Seznam dokazil '!BV100</f>
        <v/>
      </c>
      <c r="K76" s="533" t="str">
        <f>'6a. Seznam dokazil '!BW100</f>
        <v/>
      </c>
      <c r="L76" s="533" t="str">
        <f>'6a. Seznam dokazil '!BX100</f>
        <v/>
      </c>
      <c r="M76" s="420"/>
      <c r="N76" s="420"/>
      <c r="O76" s="411"/>
    </row>
    <row r="77" spans="2:15" ht="15.75" x14ac:dyDescent="0.25">
      <c r="B77" s="420"/>
      <c r="C77" s="420"/>
      <c r="D77" s="433"/>
      <c r="E77" s="434"/>
      <c r="F77" s="434"/>
      <c r="G77" s="434"/>
      <c r="H77" s="434"/>
      <c r="I77" s="434"/>
      <c r="J77" s="434"/>
      <c r="K77" s="434"/>
      <c r="L77" s="434"/>
      <c r="M77" s="420"/>
      <c r="N77" s="420"/>
      <c r="O77" s="411"/>
    </row>
    <row r="78" spans="2:15" ht="21" x14ac:dyDescent="0.25">
      <c r="B78" s="420"/>
      <c r="C78" s="420"/>
      <c r="D78" s="452" t="str">
        <f>IF(COUNTIF(PARTNER4,"?*"),PARTNER4,"Finančni načrt PARTNERJA 4")</f>
        <v>Finančni načrt PARTNERJA 4</v>
      </c>
      <c r="E78" s="420"/>
      <c r="F78" s="420"/>
      <c r="G78" s="420"/>
      <c r="H78" s="422"/>
      <c r="I78" s="422"/>
      <c r="J78" s="422"/>
      <c r="K78" s="422"/>
      <c r="L78" s="420"/>
      <c r="M78" s="420"/>
      <c r="N78" s="420"/>
      <c r="O78" s="411"/>
    </row>
    <row r="79" spans="2:15" ht="15.75" x14ac:dyDescent="0.25">
      <c r="B79" s="420"/>
      <c r="C79" s="420"/>
      <c r="D79" s="1117"/>
      <c r="E79" s="1118"/>
      <c r="F79" s="1118"/>
      <c r="G79" s="1118"/>
      <c r="H79" s="1118"/>
      <c r="I79" s="1118"/>
      <c r="J79" s="1118"/>
      <c r="K79" s="1118"/>
      <c r="L79" s="1118"/>
      <c r="M79" s="420"/>
      <c r="N79" s="420"/>
      <c r="O79" s="411"/>
    </row>
    <row r="80" spans="2:15" ht="15" customHeight="1" x14ac:dyDescent="0.25">
      <c r="B80" s="420"/>
      <c r="C80" s="420"/>
      <c r="D80" s="436" t="s">
        <v>108</v>
      </c>
      <c r="E80" s="1119" t="s">
        <v>32</v>
      </c>
      <c r="F80" s="1119" t="s">
        <v>109</v>
      </c>
      <c r="G80" s="1120" t="s">
        <v>110</v>
      </c>
      <c r="H80" s="1121"/>
      <c r="I80" s="1119" t="s">
        <v>111</v>
      </c>
      <c r="J80" s="1119"/>
      <c r="K80" s="1119" t="s">
        <v>112</v>
      </c>
      <c r="L80" s="1119" t="s">
        <v>113</v>
      </c>
      <c r="M80" s="420"/>
      <c r="N80" s="420"/>
      <c r="O80" s="411"/>
    </row>
    <row r="81" spans="2:15" ht="30" x14ac:dyDescent="0.25">
      <c r="B81" s="420"/>
      <c r="C81" s="420"/>
      <c r="D81" s="437" t="s">
        <v>31</v>
      </c>
      <c r="E81" s="1119"/>
      <c r="F81" s="1119"/>
      <c r="G81" s="440" t="s">
        <v>114</v>
      </c>
      <c r="H81" s="440" t="s">
        <v>115</v>
      </c>
      <c r="I81" s="441" t="s">
        <v>116</v>
      </c>
      <c r="J81" s="441" t="s">
        <v>117</v>
      </c>
      <c r="K81" s="1119"/>
      <c r="L81" s="1119"/>
      <c r="M81" s="420"/>
      <c r="N81" s="420"/>
      <c r="O81" s="411"/>
    </row>
    <row r="82" spans="2:15" x14ac:dyDescent="0.25">
      <c r="B82" s="420"/>
      <c r="C82" s="420"/>
      <c r="D82" s="442" t="s">
        <v>98</v>
      </c>
      <c r="E82" s="170">
        <f>'6a. Seznam dokazil '!AS105</f>
        <v>0</v>
      </c>
      <c r="F82" s="170">
        <f>'6a. Seznam dokazil '!AT105</f>
        <v>0</v>
      </c>
      <c r="G82" s="170">
        <f>'6a. Seznam dokazil '!AU105</f>
        <v>0</v>
      </c>
      <c r="H82" s="170">
        <f>'6a. Seznam dokazil '!AV105</f>
        <v>0</v>
      </c>
      <c r="I82" s="170">
        <f>'6a. Seznam dokazil '!AW105</f>
        <v>0</v>
      </c>
      <c r="J82" s="170">
        <f>'6a. Seznam dokazil '!AX105</f>
        <v>0</v>
      </c>
      <c r="K82" s="170">
        <f>'6a. Seznam dokazil '!AY105</f>
        <v>0</v>
      </c>
      <c r="L82" s="62">
        <f t="shared" ref="L82:L87" si="8">SUM(E82:K82)</f>
        <v>0</v>
      </c>
      <c r="M82" s="420"/>
      <c r="N82" s="420"/>
      <c r="O82" s="411"/>
    </row>
    <row r="83" spans="2:15" ht="15" customHeight="1" x14ac:dyDescent="0.25">
      <c r="B83" s="420"/>
      <c r="C83" s="420"/>
      <c r="D83" s="442" t="s">
        <v>118</v>
      </c>
      <c r="E83" s="170">
        <f>'6a. Seznam dokazil '!AS106</f>
        <v>0</v>
      </c>
      <c r="F83" s="170">
        <f>'6a. Seznam dokazil '!AT106</f>
        <v>0</v>
      </c>
      <c r="G83" s="170">
        <f>'6a. Seznam dokazil '!AU106</f>
        <v>0</v>
      </c>
      <c r="H83" s="170">
        <f>'6a. Seznam dokazil '!AV106</f>
        <v>0</v>
      </c>
      <c r="I83" s="170">
        <f>'6a. Seznam dokazil '!AW106</f>
        <v>0</v>
      </c>
      <c r="J83" s="170">
        <f>'6a. Seznam dokazil '!AX106</f>
        <v>0</v>
      </c>
      <c r="K83" s="170">
        <f>'6a. Seznam dokazil '!AY106</f>
        <v>0</v>
      </c>
      <c r="L83" s="62">
        <f t="shared" si="8"/>
        <v>0</v>
      </c>
      <c r="M83" s="420"/>
      <c r="N83" s="420"/>
      <c r="O83" s="411"/>
    </row>
    <row r="84" spans="2:15" x14ac:dyDescent="0.25">
      <c r="B84" s="420"/>
      <c r="C84" s="420"/>
      <c r="D84" s="442" t="s">
        <v>77</v>
      </c>
      <c r="E84" s="170">
        <f>'6a. Seznam dokazil '!AS107</f>
        <v>0</v>
      </c>
      <c r="F84" s="170">
        <f>'6a. Seznam dokazil '!AT107</f>
        <v>0</v>
      </c>
      <c r="G84" s="170">
        <f>'6a. Seznam dokazil '!AU107</f>
        <v>0</v>
      </c>
      <c r="H84" s="170">
        <f>'6a. Seznam dokazil '!AV107</f>
        <v>0</v>
      </c>
      <c r="I84" s="170">
        <f>'6a. Seznam dokazil '!AW107</f>
        <v>0</v>
      </c>
      <c r="J84" s="170">
        <f>'6a. Seznam dokazil '!AX107</f>
        <v>0</v>
      </c>
      <c r="K84" s="170">
        <f>'6a. Seznam dokazil '!AY107</f>
        <v>0</v>
      </c>
      <c r="L84" s="62">
        <f t="shared" si="8"/>
        <v>0</v>
      </c>
      <c r="M84" s="420"/>
      <c r="N84" s="420"/>
      <c r="O84" s="411"/>
    </row>
    <row r="85" spans="2:15" x14ac:dyDescent="0.25">
      <c r="B85" s="420"/>
      <c r="C85" s="420"/>
      <c r="D85" s="442" t="s">
        <v>78</v>
      </c>
      <c r="E85" s="170">
        <f>'6a. Seznam dokazil '!AS108</f>
        <v>0</v>
      </c>
      <c r="F85" s="170">
        <f>'6a. Seznam dokazil '!AT108</f>
        <v>0</v>
      </c>
      <c r="G85" s="170">
        <f>'6a. Seznam dokazil '!AU108</f>
        <v>0</v>
      </c>
      <c r="H85" s="170">
        <f>'6a. Seznam dokazil '!AV108</f>
        <v>0</v>
      </c>
      <c r="I85" s="170">
        <f>'6a. Seznam dokazil '!AW108</f>
        <v>0</v>
      </c>
      <c r="J85" s="170">
        <f>'6a. Seznam dokazil '!AX108</f>
        <v>0</v>
      </c>
      <c r="K85" s="170">
        <f>'6a. Seznam dokazil '!AY108</f>
        <v>0</v>
      </c>
      <c r="L85" s="62">
        <f t="shared" si="8"/>
        <v>0</v>
      </c>
      <c r="M85" s="420"/>
      <c r="N85" s="420"/>
      <c r="O85" s="411"/>
    </row>
    <row r="86" spans="2:15" x14ac:dyDescent="0.25">
      <c r="B86" s="420"/>
      <c r="C86" s="420"/>
      <c r="D86" s="442" t="s">
        <v>79</v>
      </c>
      <c r="E86" s="170">
        <f>'6a. Seznam dokazil '!AS109</f>
        <v>0</v>
      </c>
      <c r="F86" s="170">
        <f>'6a. Seznam dokazil '!AT109</f>
        <v>0</v>
      </c>
      <c r="G86" s="170">
        <f>'6a. Seznam dokazil '!AU109</f>
        <v>0</v>
      </c>
      <c r="H86" s="170">
        <f>'6a. Seznam dokazil '!AV109</f>
        <v>0</v>
      </c>
      <c r="I86" s="170">
        <f>'6a. Seznam dokazil '!AW109</f>
        <v>0</v>
      </c>
      <c r="J86" s="170">
        <f>'6a. Seznam dokazil '!AX109</f>
        <v>0</v>
      </c>
      <c r="K86" s="170">
        <f>'6a. Seznam dokazil '!AY109</f>
        <v>0</v>
      </c>
      <c r="L86" s="62">
        <f t="shared" si="8"/>
        <v>0</v>
      </c>
      <c r="M86" s="420"/>
      <c r="N86" s="420"/>
      <c r="O86" s="411"/>
    </row>
    <row r="87" spans="2:15" x14ac:dyDescent="0.25">
      <c r="B87" s="420"/>
      <c r="C87" s="420"/>
      <c r="D87" s="442" t="s">
        <v>100</v>
      </c>
      <c r="E87" s="170">
        <f>'6a. Seznam dokazil '!AS110</f>
        <v>0</v>
      </c>
      <c r="F87" s="170">
        <f>'6a. Seznam dokazil '!AT110</f>
        <v>0</v>
      </c>
      <c r="G87" s="170">
        <f>'6a. Seznam dokazil '!AU110</f>
        <v>0</v>
      </c>
      <c r="H87" s="170">
        <f>'6a. Seznam dokazil '!AV110</f>
        <v>0</v>
      </c>
      <c r="I87" s="170">
        <f>'6a. Seznam dokazil '!AW110</f>
        <v>0</v>
      </c>
      <c r="J87" s="170">
        <f>'6a. Seznam dokazil '!AX110</f>
        <v>0</v>
      </c>
      <c r="K87" s="170">
        <f>'6a. Seznam dokazil '!AY110</f>
        <v>0</v>
      </c>
      <c r="L87" s="62">
        <f t="shared" si="8"/>
        <v>0</v>
      </c>
      <c r="M87" s="420"/>
      <c r="N87" s="420"/>
      <c r="O87" s="411"/>
    </row>
    <row r="88" spans="2:15" ht="30" x14ac:dyDescent="0.25">
      <c r="B88" s="420"/>
      <c r="C88" s="420"/>
      <c r="D88" s="439" t="s">
        <v>125</v>
      </c>
      <c r="E88" s="430">
        <f t="shared" ref="E88:L88" si="9">SUM(E82:E87)</f>
        <v>0</v>
      </c>
      <c r="F88" s="430">
        <f t="shared" si="9"/>
        <v>0</v>
      </c>
      <c r="G88" s="430">
        <f t="shared" si="9"/>
        <v>0</v>
      </c>
      <c r="H88" s="430">
        <f t="shared" si="9"/>
        <v>0</v>
      </c>
      <c r="I88" s="430">
        <f t="shared" si="9"/>
        <v>0</v>
      </c>
      <c r="J88" s="430">
        <f t="shared" si="9"/>
        <v>0</v>
      </c>
      <c r="K88" s="430">
        <f t="shared" si="9"/>
        <v>0</v>
      </c>
      <c r="L88" s="430">
        <f t="shared" si="9"/>
        <v>0</v>
      </c>
      <c r="M88" s="420"/>
      <c r="N88" s="420"/>
      <c r="O88" s="411"/>
    </row>
    <row r="89" spans="2:15" ht="27.75" customHeight="1" x14ac:dyDescent="0.25">
      <c r="B89" s="420"/>
      <c r="C89" s="420"/>
      <c r="D89" s="431"/>
      <c r="E89" s="533" t="str">
        <f>'6a. Seznam dokazil '!BQ112</f>
        <v/>
      </c>
      <c r="F89" s="533" t="str">
        <f>'6a. Seznam dokazil '!BR112</f>
        <v/>
      </c>
      <c r="G89" s="533" t="str">
        <f>'6a. Seznam dokazil '!BS112</f>
        <v/>
      </c>
      <c r="H89" s="533" t="str">
        <f>'6a. Seznam dokazil '!BT112</f>
        <v/>
      </c>
      <c r="I89" s="533" t="str">
        <f>'6a. Seznam dokazil '!BU112</f>
        <v/>
      </c>
      <c r="J89" s="533" t="str">
        <f>'6a. Seznam dokazil '!BV112</f>
        <v/>
      </c>
      <c r="K89" s="533" t="str">
        <f>'6a. Seznam dokazil '!BW112</f>
        <v/>
      </c>
      <c r="L89" s="533" t="str">
        <f>'6a. Seznam dokazil '!BX112</f>
        <v/>
      </c>
      <c r="M89" s="420"/>
      <c r="N89" s="420"/>
      <c r="O89" s="411"/>
    </row>
    <row r="90" spans="2:15" ht="15.75" x14ac:dyDescent="0.25">
      <c r="B90" s="420"/>
      <c r="C90" s="420"/>
      <c r="D90" s="433"/>
      <c r="E90" s="434"/>
      <c r="F90" s="434"/>
      <c r="G90" s="434"/>
      <c r="H90" s="434"/>
      <c r="I90" s="434"/>
      <c r="J90" s="434"/>
      <c r="K90" s="434"/>
      <c r="L90" s="434"/>
      <c r="M90" s="420"/>
      <c r="N90" s="420"/>
      <c r="O90" s="411"/>
    </row>
    <row r="91" spans="2:15" ht="21" x14ac:dyDescent="0.25">
      <c r="B91" s="420"/>
      <c r="C91" s="420"/>
      <c r="D91" s="452" t="str">
        <f>IF(COUNTIF(PARTNER5,"?*"),PARTNER5,"Finančni načrt PARTNERJA 5")</f>
        <v>Finančni načrt PARTNERJA 5</v>
      </c>
      <c r="E91" s="420"/>
      <c r="F91" s="420"/>
      <c r="G91" s="420"/>
      <c r="H91" s="422"/>
      <c r="I91" s="422"/>
      <c r="J91" s="422"/>
      <c r="K91" s="422"/>
      <c r="L91" s="420"/>
      <c r="M91" s="420"/>
      <c r="N91" s="420"/>
      <c r="O91" s="411"/>
    </row>
    <row r="92" spans="2:15" ht="15.75" x14ac:dyDescent="0.25">
      <c r="B92" s="420"/>
      <c r="C92" s="420"/>
      <c r="D92" s="1117"/>
      <c r="E92" s="1118"/>
      <c r="F92" s="1118"/>
      <c r="G92" s="1118"/>
      <c r="H92" s="1118"/>
      <c r="I92" s="1118"/>
      <c r="J92" s="1118"/>
      <c r="K92" s="1118"/>
      <c r="L92" s="1118"/>
      <c r="M92" s="420"/>
      <c r="N92" s="420"/>
      <c r="O92" s="411"/>
    </row>
    <row r="93" spans="2:15" ht="15" customHeight="1" x14ac:dyDescent="0.25">
      <c r="B93" s="420"/>
      <c r="C93" s="420"/>
      <c r="D93" s="436" t="s">
        <v>108</v>
      </c>
      <c r="E93" s="1119" t="s">
        <v>32</v>
      </c>
      <c r="F93" s="1119" t="s">
        <v>109</v>
      </c>
      <c r="G93" s="1120" t="s">
        <v>110</v>
      </c>
      <c r="H93" s="1121"/>
      <c r="I93" s="1119" t="s">
        <v>111</v>
      </c>
      <c r="J93" s="1119"/>
      <c r="K93" s="1119" t="s">
        <v>112</v>
      </c>
      <c r="L93" s="1119" t="s">
        <v>113</v>
      </c>
      <c r="M93" s="420"/>
      <c r="N93" s="420"/>
      <c r="O93" s="411"/>
    </row>
    <row r="94" spans="2:15" ht="30" x14ac:dyDescent="0.25">
      <c r="B94" s="420"/>
      <c r="C94" s="420"/>
      <c r="D94" s="437" t="s">
        <v>31</v>
      </c>
      <c r="E94" s="1119"/>
      <c r="F94" s="1119"/>
      <c r="G94" s="440" t="s">
        <v>114</v>
      </c>
      <c r="H94" s="440" t="s">
        <v>115</v>
      </c>
      <c r="I94" s="441" t="s">
        <v>116</v>
      </c>
      <c r="J94" s="441" t="s">
        <v>117</v>
      </c>
      <c r="K94" s="1119"/>
      <c r="L94" s="1119"/>
      <c r="M94" s="420"/>
      <c r="N94" s="420"/>
      <c r="O94" s="411"/>
    </row>
    <row r="95" spans="2:15" x14ac:dyDescent="0.25">
      <c r="B95" s="420"/>
      <c r="C95" s="420"/>
      <c r="D95" s="442" t="s">
        <v>98</v>
      </c>
      <c r="E95" s="170">
        <f>'6a. Seznam dokazil '!AB117</f>
        <v>0</v>
      </c>
      <c r="F95" s="170">
        <f>'6a. Seznam dokazil '!AC117</f>
        <v>0</v>
      </c>
      <c r="G95" s="170">
        <f>'6a. Seznam dokazil '!AD117</f>
        <v>0</v>
      </c>
      <c r="H95" s="170">
        <f>'6a. Seznam dokazil '!AE117</f>
        <v>0</v>
      </c>
      <c r="I95" s="170">
        <f>'6a. Seznam dokazil '!AF117</f>
        <v>0</v>
      </c>
      <c r="J95" s="170">
        <f>'6a. Seznam dokazil '!AG117</f>
        <v>0</v>
      </c>
      <c r="K95" s="170">
        <f>'6a. Seznam dokazil '!AH117</f>
        <v>0</v>
      </c>
      <c r="L95" s="62">
        <f t="shared" ref="L95:L100" si="10">SUM(E95:K95)</f>
        <v>0</v>
      </c>
      <c r="M95" s="420"/>
      <c r="N95" s="420"/>
      <c r="O95" s="411"/>
    </row>
    <row r="96" spans="2:15" ht="15" customHeight="1" x14ac:dyDescent="0.25">
      <c r="B96" s="420"/>
      <c r="C96" s="420"/>
      <c r="D96" s="442" t="s">
        <v>118</v>
      </c>
      <c r="E96" s="170">
        <f>'6a. Seznam dokazil '!AB118</f>
        <v>0</v>
      </c>
      <c r="F96" s="170">
        <f>'6a. Seznam dokazil '!AC118</f>
        <v>0</v>
      </c>
      <c r="G96" s="170">
        <f>'6a. Seznam dokazil '!AD118</f>
        <v>0</v>
      </c>
      <c r="H96" s="170">
        <f>'6a. Seznam dokazil '!AE118</f>
        <v>0</v>
      </c>
      <c r="I96" s="170">
        <f>'6a. Seznam dokazil '!AF118</f>
        <v>0</v>
      </c>
      <c r="J96" s="170">
        <f>'6a. Seznam dokazil '!AG118</f>
        <v>0</v>
      </c>
      <c r="K96" s="170">
        <f>'6a. Seznam dokazil '!AH118</f>
        <v>0</v>
      </c>
      <c r="L96" s="62">
        <f t="shared" si="10"/>
        <v>0</v>
      </c>
      <c r="M96" s="420"/>
      <c r="N96" s="420"/>
      <c r="O96" s="411"/>
    </row>
    <row r="97" spans="2:15" x14ac:dyDescent="0.25">
      <c r="B97" s="420"/>
      <c r="C97" s="420"/>
      <c r="D97" s="442" t="s">
        <v>77</v>
      </c>
      <c r="E97" s="170">
        <f>'6a. Seznam dokazil '!AB119</f>
        <v>0</v>
      </c>
      <c r="F97" s="170">
        <f>'6a. Seznam dokazil '!AC119</f>
        <v>0</v>
      </c>
      <c r="G97" s="170">
        <f>'6a. Seznam dokazil '!AD119</f>
        <v>0</v>
      </c>
      <c r="H97" s="170">
        <f>'6a. Seznam dokazil '!AE119</f>
        <v>0</v>
      </c>
      <c r="I97" s="170">
        <f>'6a. Seznam dokazil '!AF119</f>
        <v>0</v>
      </c>
      <c r="J97" s="170">
        <f>'6a. Seznam dokazil '!AG119</f>
        <v>0</v>
      </c>
      <c r="K97" s="170">
        <f>'6a. Seznam dokazil '!AH119</f>
        <v>0</v>
      </c>
      <c r="L97" s="62">
        <f t="shared" si="10"/>
        <v>0</v>
      </c>
      <c r="M97" s="420"/>
      <c r="N97" s="420"/>
      <c r="O97" s="411"/>
    </row>
    <row r="98" spans="2:15" x14ac:dyDescent="0.25">
      <c r="B98" s="420"/>
      <c r="C98" s="420"/>
      <c r="D98" s="442" t="s">
        <v>78</v>
      </c>
      <c r="E98" s="170">
        <f>'6a. Seznam dokazil '!AB120</f>
        <v>0</v>
      </c>
      <c r="F98" s="170">
        <f>'6a. Seznam dokazil '!AC120</f>
        <v>0</v>
      </c>
      <c r="G98" s="170">
        <f>'6a. Seznam dokazil '!AD120</f>
        <v>0</v>
      </c>
      <c r="H98" s="170">
        <f>'6a. Seznam dokazil '!AE120</f>
        <v>0</v>
      </c>
      <c r="I98" s="170">
        <f>'6a. Seznam dokazil '!AF120</f>
        <v>0</v>
      </c>
      <c r="J98" s="170">
        <f>'6a. Seznam dokazil '!AG120</f>
        <v>0</v>
      </c>
      <c r="K98" s="170">
        <f>'6a. Seznam dokazil '!AH120</f>
        <v>0</v>
      </c>
      <c r="L98" s="62">
        <f t="shared" si="10"/>
        <v>0</v>
      </c>
      <c r="M98" s="420"/>
      <c r="N98" s="420"/>
      <c r="O98" s="411"/>
    </row>
    <row r="99" spans="2:15" x14ac:dyDescent="0.25">
      <c r="B99" s="420"/>
      <c r="C99" s="420"/>
      <c r="D99" s="442" t="s">
        <v>79</v>
      </c>
      <c r="E99" s="170">
        <f>'6a. Seznam dokazil '!AB121</f>
        <v>0</v>
      </c>
      <c r="F99" s="170">
        <f>'6a. Seznam dokazil '!AC121</f>
        <v>0</v>
      </c>
      <c r="G99" s="170">
        <f>'6a. Seznam dokazil '!AD121</f>
        <v>0</v>
      </c>
      <c r="H99" s="170">
        <f>'6a. Seznam dokazil '!AE121</f>
        <v>0</v>
      </c>
      <c r="I99" s="170">
        <f>'6a. Seznam dokazil '!AF121</f>
        <v>0</v>
      </c>
      <c r="J99" s="170">
        <f>'6a. Seznam dokazil '!AG121</f>
        <v>0</v>
      </c>
      <c r="K99" s="170">
        <f>'6a. Seznam dokazil '!AH121</f>
        <v>0</v>
      </c>
      <c r="L99" s="62">
        <f t="shared" si="10"/>
        <v>0</v>
      </c>
      <c r="M99" s="420"/>
      <c r="N99" s="420"/>
      <c r="O99" s="411"/>
    </row>
    <row r="100" spans="2:15" x14ac:dyDescent="0.25">
      <c r="B100" s="420"/>
      <c r="C100" s="420"/>
      <c r="D100" s="442" t="s">
        <v>100</v>
      </c>
      <c r="E100" s="170">
        <f>'6a. Seznam dokazil '!AB122</f>
        <v>0</v>
      </c>
      <c r="F100" s="170">
        <f>'6a. Seznam dokazil '!AC122</f>
        <v>0</v>
      </c>
      <c r="G100" s="170">
        <f>'6a. Seznam dokazil '!AD122</f>
        <v>0</v>
      </c>
      <c r="H100" s="170">
        <f>'6a. Seznam dokazil '!AE122</f>
        <v>0</v>
      </c>
      <c r="I100" s="170">
        <f>'6a. Seznam dokazil '!AF122</f>
        <v>0</v>
      </c>
      <c r="J100" s="170">
        <f>'6a. Seznam dokazil '!AG122</f>
        <v>0</v>
      </c>
      <c r="K100" s="170">
        <f>'6a. Seznam dokazil '!AH122</f>
        <v>0</v>
      </c>
      <c r="L100" s="62">
        <f t="shared" si="10"/>
        <v>0</v>
      </c>
      <c r="M100" s="420"/>
      <c r="N100" s="420"/>
      <c r="O100" s="411"/>
    </row>
    <row r="101" spans="2:15" ht="30" x14ac:dyDescent="0.25">
      <c r="B101" s="420"/>
      <c r="C101" s="420"/>
      <c r="D101" s="439" t="s">
        <v>126</v>
      </c>
      <c r="E101" s="430">
        <f t="shared" ref="E101:L101" si="11">SUM(E95:E100)</f>
        <v>0</v>
      </c>
      <c r="F101" s="430">
        <f t="shared" si="11"/>
        <v>0</v>
      </c>
      <c r="G101" s="430">
        <f t="shared" si="11"/>
        <v>0</v>
      </c>
      <c r="H101" s="430">
        <f t="shared" si="11"/>
        <v>0</v>
      </c>
      <c r="I101" s="430">
        <f t="shared" si="11"/>
        <v>0</v>
      </c>
      <c r="J101" s="430">
        <f t="shared" si="11"/>
        <v>0</v>
      </c>
      <c r="K101" s="430">
        <f t="shared" si="11"/>
        <v>0</v>
      </c>
      <c r="L101" s="430">
        <f t="shared" si="11"/>
        <v>0</v>
      </c>
      <c r="M101" s="420"/>
      <c r="N101" s="420"/>
      <c r="O101" s="411"/>
    </row>
    <row r="102" spans="2:15" ht="27.75" customHeight="1" x14ac:dyDescent="0.25">
      <c r="B102" s="420"/>
      <c r="C102" s="420"/>
      <c r="D102" s="431"/>
      <c r="E102" s="533" t="str">
        <f>'6a. Seznam dokazil '!BQ124</f>
        <v/>
      </c>
      <c r="F102" s="533" t="str">
        <f>'6a. Seznam dokazil '!BR124</f>
        <v/>
      </c>
      <c r="G102" s="533" t="str">
        <f>'6a. Seznam dokazil '!BS124</f>
        <v/>
      </c>
      <c r="H102" s="533" t="str">
        <f>'6a. Seznam dokazil '!BT124</f>
        <v/>
      </c>
      <c r="I102" s="533" t="str">
        <f>'6a. Seznam dokazil '!BU124</f>
        <v/>
      </c>
      <c r="J102" s="533" t="str">
        <f>'6a. Seznam dokazil '!BV124</f>
        <v/>
      </c>
      <c r="K102" s="533" t="str">
        <f>'6a. Seznam dokazil '!BW124</f>
        <v/>
      </c>
      <c r="L102" s="533" t="str">
        <f>'6a. Seznam dokazil '!BX124</f>
        <v/>
      </c>
      <c r="M102" s="420"/>
      <c r="N102" s="420"/>
      <c r="O102" s="411"/>
    </row>
    <row r="103" spans="2:15" x14ac:dyDescent="0.25">
      <c r="B103" s="420"/>
      <c r="C103" s="420"/>
      <c r="D103" s="435"/>
      <c r="E103" s="432"/>
      <c r="F103" s="432"/>
      <c r="G103" s="432"/>
      <c r="H103" s="432"/>
      <c r="I103" s="432"/>
      <c r="J103" s="432"/>
      <c r="K103" s="432"/>
      <c r="L103" s="432"/>
      <c r="M103" s="420"/>
      <c r="N103" s="420"/>
      <c r="O103" s="411"/>
    </row>
    <row r="104" spans="2:15" ht="21" x14ac:dyDescent="0.25">
      <c r="B104" s="420"/>
      <c r="C104" s="420"/>
      <c r="D104" s="452" t="str">
        <f>IF(COUNTIF(PARTNER6,"?*"),PARTNER6,"Finančni načrt PARTNERJA 6")</f>
        <v>Finančni načrt PARTNERJA 6</v>
      </c>
      <c r="E104" s="420"/>
      <c r="F104" s="420"/>
      <c r="G104" s="420"/>
      <c r="H104" s="422"/>
      <c r="I104" s="422"/>
      <c r="J104" s="422"/>
      <c r="K104" s="422"/>
      <c r="L104" s="420"/>
      <c r="M104" s="420"/>
      <c r="N104" s="420"/>
      <c r="O104" s="411"/>
    </row>
    <row r="105" spans="2:15" ht="15.75" x14ac:dyDescent="0.25">
      <c r="B105" s="420"/>
      <c r="C105" s="420"/>
      <c r="D105" s="1117"/>
      <c r="E105" s="1118"/>
      <c r="F105" s="1118"/>
      <c r="G105" s="1118"/>
      <c r="H105" s="1118"/>
      <c r="I105" s="1118"/>
      <c r="J105" s="1118"/>
      <c r="K105" s="1118"/>
      <c r="L105" s="1118"/>
      <c r="M105" s="420"/>
      <c r="N105" s="420"/>
      <c r="O105" s="411"/>
    </row>
    <row r="106" spans="2:15" ht="15" customHeight="1" x14ac:dyDescent="0.25">
      <c r="B106" s="420"/>
      <c r="C106" s="420"/>
      <c r="D106" s="436" t="s">
        <v>108</v>
      </c>
      <c r="E106" s="1119" t="s">
        <v>32</v>
      </c>
      <c r="F106" s="1119" t="s">
        <v>109</v>
      </c>
      <c r="G106" s="1120" t="s">
        <v>110</v>
      </c>
      <c r="H106" s="1121"/>
      <c r="I106" s="1119" t="s">
        <v>111</v>
      </c>
      <c r="J106" s="1119"/>
      <c r="K106" s="1119" t="s">
        <v>112</v>
      </c>
      <c r="L106" s="1119" t="s">
        <v>113</v>
      </c>
      <c r="M106" s="420"/>
      <c r="N106" s="420"/>
      <c r="O106" s="411"/>
    </row>
    <row r="107" spans="2:15" ht="30" x14ac:dyDescent="0.25">
      <c r="B107" s="420"/>
      <c r="C107" s="420"/>
      <c r="D107" s="437" t="s">
        <v>31</v>
      </c>
      <c r="E107" s="1119"/>
      <c r="F107" s="1119"/>
      <c r="G107" s="440" t="s">
        <v>114</v>
      </c>
      <c r="H107" s="440" t="s">
        <v>115</v>
      </c>
      <c r="I107" s="441" t="s">
        <v>116</v>
      </c>
      <c r="J107" s="441" t="s">
        <v>117</v>
      </c>
      <c r="K107" s="1119"/>
      <c r="L107" s="1119"/>
      <c r="M107" s="420"/>
      <c r="N107" s="420"/>
      <c r="O107" s="411"/>
    </row>
    <row r="108" spans="2:15" x14ac:dyDescent="0.25">
      <c r="B108" s="420"/>
      <c r="C108" s="420"/>
      <c r="D108" s="442" t="s">
        <v>98</v>
      </c>
      <c r="E108" s="170">
        <f>'6a. Seznam dokazil '!AB129</f>
        <v>0</v>
      </c>
      <c r="F108" s="170">
        <f>'6a. Seznam dokazil '!AC129</f>
        <v>0</v>
      </c>
      <c r="G108" s="170">
        <f>'6a. Seznam dokazil '!AD129</f>
        <v>0</v>
      </c>
      <c r="H108" s="170">
        <f>'6a. Seznam dokazil '!AE129</f>
        <v>0</v>
      </c>
      <c r="I108" s="170">
        <f>'6a. Seznam dokazil '!AF129</f>
        <v>0</v>
      </c>
      <c r="J108" s="170">
        <f>'6a. Seznam dokazil '!AG129</f>
        <v>0</v>
      </c>
      <c r="K108" s="170">
        <f>'6a. Seznam dokazil '!AH129</f>
        <v>0</v>
      </c>
      <c r="L108" s="62">
        <f t="shared" ref="L108:L113" si="12">SUM(E108:K108)</f>
        <v>0</v>
      </c>
      <c r="M108" s="420"/>
      <c r="N108" s="420"/>
      <c r="O108" s="411"/>
    </row>
    <row r="109" spans="2:15" ht="15" customHeight="1" x14ac:dyDescent="0.25">
      <c r="B109" s="420"/>
      <c r="C109" s="420"/>
      <c r="D109" s="442" t="s">
        <v>118</v>
      </c>
      <c r="E109" s="170">
        <f>'6a. Seznam dokazil '!AB130</f>
        <v>0</v>
      </c>
      <c r="F109" s="170">
        <f>'6a. Seznam dokazil '!AC130</f>
        <v>0</v>
      </c>
      <c r="G109" s="170">
        <f>'6a. Seznam dokazil '!AD130</f>
        <v>0</v>
      </c>
      <c r="H109" s="170">
        <f>'6a. Seznam dokazil '!AE130</f>
        <v>0</v>
      </c>
      <c r="I109" s="170">
        <f>'6a. Seznam dokazil '!AF130</f>
        <v>0</v>
      </c>
      <c r="J109" s="170">
        <f>'6a. Seznam dokazil '!AG130</f>
        <v>0</v>
      </c>
      <c r="K109" s="170">
        <f>'6a. Seznam dokazil '!AH130</f>
        <v>0</v>
      </c>
      <c r="L109" s="62">
        <f t="shared" si="12"/>
        <v>0</v>
      </c>
      <c r="M109" s="420"/>
      <c r="N109" s="420"/>
      <c r="O109" s="411"/>
    </row>
    <row r="110" spans="2:15" x14ac:dyDescent="0.25">
      <c r="B110" s="420"/>
      <c r="C110" s="420"/>
      <c r="D110" s="442" t="s">
        <v>77</v>
      </c>
      <c r="E110" s="170">
        <f>'6a. Seznam dokazil '!AB131</f>
        <v>0</v>
      </c>
      <c r="F110" s="170">
        <f>'6a. Seznam dokazil '!AC131</f>
        <v>0</v>
      </c>
      <c r="G110" s="170">
        <f>'6a. Seznam dokazil '!AD131</f>
        <v>0</v>
      </c>
      <c r="H110" s="170">
        <f>'6a. Seznam dokazil '!AE131</f>
        <v>0</v>
      </c>
      <c r="I110" s="170">
        <f>'6a. Seznam dokazil '!AF131</f>
        <v>0</v>
      </c>
      <c r="J110" s="170">
        <f>'6a. Seznam dokazil '!AG131</f>
        <v>0</v>
      </c>
      <c r="K110" s="170">
        <f>'6a. Seznam dokazil '!AH131</f>
        <v>0</v>
      </c>
      <c r="L110" s="62">
        <f t="shared" si="12"/>
        <v>0</v>
      </c>
      <c r="M110" s="420"/>
      <c r="N110" s="420"/>
      <c r="O110" s="411"/>
    </row>
    <row r="111" spans="2:15" x14ac:dyDescent="0.25">
      <c r="B111" s="420"/>
      <c r="C111" s="420"/>
      <c r="D111" s="442" t="s">
        <v>78</v>
      </c>
      <c r="E111" s="170">
        <f>'6a. Seznam dokazil '!AB132</f>
        <v>0</v>
      </c>
      <c r="F111" s="170">
        <f>'6a. Seznam dokazil '!AC132</f>
        <v>0</v>
      </c>
      <c r="G111" s="170">
        <f>'6a. Seznam dokazil '!AD132</f>
        <v>0</v>
      </c>
      <c r="H111" s="170">
        <f>'6a. Seznam dokazil '!AE132</f>
        <v>0</v>
      </c>
      <c r="I111" s="170">
        <f>'6a. Seznam dokazil '!AF132</f>
        <v>0</v>
      </c>
      <c r="J111" s="170">
        <f>'6a. Seznam dokazil '!AG132</f>
        <v>0</v>
      </c>
      <c r="K111" s="170">
        <f>'6a. Seznam dokazil '!AH132</f>
        <v>0</v>
      </c>
      <c r="L111" s="62">
        <f t="shared" si="12"/>
        <v>0</v>
      </c>
      <c r="M111" s="420"/>
      <c r="N111" s="420"/>
      <c r="O111" s="411"/>
    </row>
    <row r="112" spans="2:15" x14ac:dyDescent="0.25">
      <c r="B112" s="420"/>
      <c r="C112" s="420"/>
      <c r="D112" s="442" t="s">
        <v>79</v>
      </c>
      <c r="E112" s="170">
        <f>'6a. Seznam dokazil '!AB133</f>
        <v>0</v>
      </c>
      <c r="F112" s="170">
        <f>'6a. Seznam dokazil '!AC133</f>
        <v>0</v>
      </c>
      <c r="G112" s="170">
        <f>'6a. Seznam dokazil '!AD133</f>
        <v>0</v>
      </c>
      <c r="H112" s="170">
        <f>'6a. Seznam dokazil '!AE133</f>
        <v>0</v>
      </c>
      <c r="I112" s="170">
        <f>'6a. Seznam dokazil '!AF133</f>
        <v>0</v>
      </c>
      <c r="J112" s="170">
        <f>'6a. Seznam dokazil '!AG133</f>
        <v>0</v>
      </c>
      <c r="K112" s="170">
        <f>'6a. Seznam dokazil '!AH133</f>
        <v>0</v>
      </c>
      <c r="L112" s="62">
        <f t="shared" si="12"/>
        <v>0</v>
      </c>
      <c r="M112" s="420"/>
      <c r="N112" s="420"/>
      <c r="O112" s="411"/>
    </row>
    <row r="113" spans="2:15" x14ac:dyDescent="0.25">
      <c r="B113" s="420"/>
      <c r="C113" s="420"/>
      <c r="D113" s="442" t="s">
        <v>100</v>
      </c>
      <c r="E113" s="170">
        <f>'6a. Seznam dokazil '!AB134</f>
        <v>0</v>
      </c>
      <c r="F113" s="170">
        <f>'6a. Seznam dokazil '!AC134</f>
        <v>0</v>
      </c>
      <c r="G113" s="170">
        <f>'6a. Seznam dokazil '!AD134</f>
        <v>0</v>
      </c>
      <c r="H113" s="170">
        <f>'6a. Seznam dokazil '!AE134</f>
        <v>0</v>
      </c>
      <c r="I113" s="170">
        <f>'6a. Seznam dokazil '!AF134</f>
        <v>0</v>
      </c>
      <c r="J113" s="170">
        <f>'6a. Seznam dokazil '!AG134</f>
        <v>0</v>
      </c>
      <c r="K113" s="170">
        <f>'6a. Seznam dokazil '!AH134</f>
        <v>0</v>
      </c>
      <c r="L113" s="62">
        <f t="shared" si="12"/>
        <v>0</v>
      </c>
      <c r="M113" s="420"/>
      <c r="N113" s="420"/>
      <c r="O113" s="411"/>
    </row>
    <row r="114" spans="2:15" ht="30" x14ac:dyDescent="0.25">
      <c r="B114" s="420"/>
      <c r="C114" s="420"/>
      <c r="D114" s="439" t="s">
        <v>127</v>
      </c>
      <c r="E114" s="430">
        <f t="shared" ref="E114:L114" si="13">SUM(E108:E113)</f>
        <v>0</v>
      </c>
      <c r="F114" s="430">
        <f t="shared" si="13"/>
        <v>0</v>
      </c>
      <c r="G114" s="430">
        <f t="shared" si="13"/>
        <v>0</v>
      </c>
      <c r="H114" s="430">
        <f t="shared" si="13"/>
        <v>0</v>
      </c>
      <c r="I114" s="430">
        <f t="shared" si="13"/>
        <v>0</v>
      </c>
      <c r="J114" s="430">
        <f t="shared" si="13"/>
        <v>0</v>
      </c>
      <c r="K114" s="430">
        <f t="shared" si="13"/>
        <v>0</v>
      </c>
      <c r="L114" s="430">
        <f t="shared" si="13"/>
        <v>0</v>
      </c>
      <c r="M114" s="420"/>
      <c r="N114" s="420"/>
      <c r="O114" s="411"/>
    </row>
    <row r="115" spans="2:15" ht="27.75" customHeight="1" x14ac:dyDescent="0.25">
      <c r="B115" s="420"/>
      <c r="C115" s="420"/>
      <c r="D115" s="431"/>
      <c r="E115" s="533" t="str">
        <f>'6a. Seznam dokazil '!BQ136</f>
        <v/>
      </c>
      <c r="F115" s="533" t="str">
        <f>'6a. Seznam dokazil '!BR136</f>
        <v/>
      </c>
      <c r="G115" s="533" t="str">
        <f>'6a. Seznam dokazil '!BS136</f>
        <v/>
      </c>
      <c r="H115" s="533" t="str">
        <f>'6a. Seznam dokazil '!BT136</f>
        <v/>
      </c>
      <c r="I115" s="533" t="str">
        <f>'6a. Seznam dokazil '!BU136</f>
        <v/>
      </c>
      <c r="J115" s="533" t="str">
        <f>'6a. Seznam dokazil '!BV136</f>
        <v/>
      </c>
      <c r="K115" s="533" t="str">
        <f>'6a. Seznam dokazil '!BW136</f>
        <v/>
      </c>
      <c r="L115" s="533" t="str">
        <f>'6a. Seznam dokazil '!BX136</f>
        <v/>
      </c>
      <c r="M115" s="420"/>
      <c r="N115" s="420"/>
      <c r="O115" s="411"/>
    </row>
    <row r="116" spans="2:15" ht="15.75" x14ac:dyDescent="0.25">
      <c r="B116" s="420"/>
      <c r="C116" s="420"/>
      <c r="D116" s="433"/>
      <c r="E116" s="434"/>
      <c r="F116" s="434"/>
      <c r="G116" s="434"/>
      <c r="H116" s="434"/>
      <c r="I116" s="434"/>
      <c r="J116" s="434"/>
      <c r="K116" s="434"/>
      <c r="L116" s="434"/>
      <c r="M116" s="420"/>
      <c r="N116" s="420"/>
      <c r="O116" s="411"/>
    </row>
    <row r="117" spans="2:15" ht="21" x14ac:dyDescent="0.25">
      <c r="B117" s="420"/>
      <c r="C117" s="420"/>
      <c r="D117" s="452" t="str">
        <f>IF(COUNTIF(PARTNER5,"?*"),PARTNER7,"Finančni načrt PARTNERJA 7")</f>
        <v>Finančni načrt PARTNERJA 7</v>
      </c>
      <c r="E117" s="420"/>
      <c r="F117" s="420"/>
      <c r="G117" s="420"/>
      <c r="H117" s="422"/>
      <c r="I117" s="422"/>
      <c r="J117" s="422"/>
      <c r="K117" s="422"/>
      <c r="L117" s="420"/>
      <c r="M117" s="420"/>
      <c r="N117" s="420"/>
      <c r="O117" s="411"/>
    </row>
    <row r="118" spans="2:15" ht="15.75" x14ac:dyDescent="0.25">
      <c r="B118" s="420"/>
      <c r="C118" s="420"/>
      <c r="D118" s="1117"/>
      <c r="E118" s="1118"/>
      <c r="F118" s="1118"/>
      <c r="G118" s="1118"/>
      <c r="H118" s="1118"/>
      <c r="I118" s="1118"/>
      <c r="J118" s="1118"/>
      <c r="K118" s="1118"/>
      <c r="L118" s="1118"/>
      <c r="M118" s="420"/>
      <c r="N118" s="420"/>
      <c r="O118" s="411"/>
    </row>
    <row r="119" spans="2:15" ht="15" customHeight="1" x14ac:dyDescent="0.25">
      <c r="B119" s="420"/>
      <c r="C119" s="420"/>
      <c r="D119" s="436" t="s">
        <v>108</v>
      </c>
      <c r="E119" s="1119" t="s">
        <v>32</v>
      </c>
      <c r="F119" s="1119" t="s">
        <v>109</v>
      </c>
      <c r="G119" s="1120" t="s">
        <v>110</v>
      </c>
      <c r="H119" s="1121"/>
      <c r="I119" s="1119" t="s">
        <v>111</v>
      </c>
      <c r="J119" s="1119"/>
      <c r="K119" s="1119" t="s">
        <v>112</v>
      </c>
      <c r="L119" s="1119" t="s">
        <v>113</v>
      </c>
      <c r="M119" s="420"/>
      <c r="N119" s="420"/>
      <c r="O119" s="411"/>
    </row>
    <row r="120" spans="2:15" ht="30" x14ac:dyDescent="0.25">
      <c r="B120" s="420"/>
      <c r="C120" s="420"/>
      <c r="D120" s="437" t="s">
        <v>31</v>
      </c>
      <c r="E120" s="1119"/>
      <c r="F120" s="1119"/>
      <c r="G120" s="440" t="s">
        <v>114</v>
      </c>
      <c r="H120" s="440" t="s">
        <v>115</v>
      </c>
      <c r="I120" s="441" t="s">
        <v>116</v>
      </c>
      <c r="J120" s="441" t="s">
        <v>117</v>
      </c>
      <c r="K120" s="1119"/>
      <c r="L120" s="1119"/>
      <c r="M120" s="420"/>
      <c r="N120" s="420"/>
      <c r="O120" s="411"/>
    </row>
    <row r="121" spans="2:15" x14ac:dyDescent="0.25">
      <c r="B121" s="420"/>
      <c r="C121" s="420"/>
      <c r="D121" s="442" t="s">
        <v>98</v>
      </c>
      <c r="E121" s="170">
        <f>'6a. Seznam dokazil '!AB141</f>
        <v>0</v>
      </c>
      <c r="F121" s="170">
        <f>'6a. Seznam dokazil '!AC141</f>
        <v>0</v>
      </c>
      <c r="G121" s="170">
        <f>'6a. Seznam dokazil '!AD141</f>
        <v>0</v>
      </c>
      <c r="H121" s="170">
        <f>'6a. Seznam dokazil '!AE141</f>
        <v>0</v>
      </c>
      <c r="I121" s="170">
        <f>'6a. Seznam dokazil '!AF141</f>
        <v>0</v>
      </c>
      <c r="J121" s="170">
        <f>'6a. Seznam dokazil '!AG141</f>
        <v>0</v>
      </c>
      <c r="K121" s="170">
        <f>'6a. Seznam dokazil '!AH141</f>
        <v>0</v>
      </c>
      <c r="L121" s="62">
        <f t="shared" ref="L121:L126" si="14">SUM(E121:K121)</f>
        <v>0</v>
      </c>
      <c r="M121" s="420"/>
      <c r="N121" s="420"/>
      <c r="O121" s="411"/>
    </row>
    <row r="122" spans="2:15" ht="15" customHeight="1" x14ac:dyDescent="0.25">
      <c r="B122" s="420"/>
      <c r="C122" s="420"/>
      <c r="D122" s="442" t="s">
        <v>118</v>
      </c>
      <c r="E122" s="170">
        <f>'6a. Seznam dokazil '!AB142</f>
        <v>0</v>
      </c>
      <c r="F122" s="170">
        <f>'6a. Seznam dokazil '!AC142</f>
        <v>0</v>
      </c>
      <c r="G122" s="170">
        <f>'6a. Seznam dokazil '!AD142</f>
        <v>0</v>
      </c>
      <c r="H122" s="170">
        <f>'6a. Seznam dokazil '!AE142</f>
        <v>0</v>
      </c>
      <c r="I122" s="170">
        <f>'6a. Seznam dokazil '!AF142</f>
        <v>0</v>
      </c>
      <c r="J122" s="170">
        <f>'6a. Seznam dokazil '!AG142</f>
        <v>0</v>
      </c>
      <c r="K122" s="170">
        <f>'6a. Seznam dokazil '!AH142</f>
        <v>0</v>
      </c>
      <c r="L122" s="62">
        <f t="shared" si="14"/>
        <v>0</v>
      </c>
      <c r="M122" s="420"/>
      <c r="N122" s="420"/>
      <c r="O122" s="411"/>
    </row>
    <row r="123" spans="2:15" x14ac:dyDescent="0.25">
      <c r="B123" s="420"/>
      <c r="C123" s="420"/>
      <c r="D123" s="442" t="s">
        <v>77</v>
      </c>
      <c r="E123" s="170">
        <f>'6a. Seznam dokazil '!AB143</f>
        <v>0</v>
      </c>
      <c r="F123" s="170">
        <f>'6a. Seznam dokazil '!AC143</f>
        <v>0</v>
      </c>
      <c r="G123" s="170">
        <f>'6a. Seznam dokazil '!AD143</f>
        <v>0</v>
      </c>
      <c r="H123" s="170">
        <f>'6a. Seznam dokazil '!AE143</f>
        <v>0</v>
      </c>
      <c r="I123" s="170">
        <f>'6a. Seznam dokazil '!AF143</f>
        <v>0</v>
      </c>
      <c r="J123" s="170">
        <f>'6a. Seznam dokazil '!AG143</f>
        <v>0</v>
      </c>
      <c r="K123" s="170">
        <f>'6a. Seznam dokazil '!AH143</f>
        <v>0</v>
      </c>
      <c r="L123" s="62">
        <f t="shared" si="14"/>
        <v>0</v>
      </c>
      <c r="M123" s="420"/>
      <c r="N123" s="420"/>
      <c r="O123" s="411"/>
    </row>
    <row r="124" spans="2:15" x14ac:dyDescent="0.25">
      <c r="B124" s="420"/>
      <c r="C124" s="420"/>
      <c r="D124" s="442" t="s">
        <v>78</v>
      </c>
      <c r="E124" s="170">
        <f>'6a. Seznam dokazil '!AB144</f>
        <v>0</v>
      </c>
      <c r="F124" s="170">
        <f>'6a. Seznam dokazil '!AC144</f>
        <v>0</v>
      </c>
      <c r="G124" s="170">
        <f>'6a. Seznam dokazil '!AD144</f>
        <v>0</v>
      </c>
      <c r="H124" s="170">
        <f>'6a. Seznam dokazil '!AE144</f>
        <v>0</v>
      </c>
      <c r="I124" s="170">
        <f>'6a. Seznam dokazil '!AF144</f>
        <v>0</v>
      </c>
      <c r="J124" s="170">
        <f>'6a. Seznam dokazil '!AG144</f>
        <v>0</v>
      </c>
      <c r="K124" s="170">
        <f>'6a. Seznam dokazil '!AH144</f>
        <v>0</v>
      </c>
      <c r="L124" s="62">
        <f t="shared" si="14"/>
        <v>0</v>
      </c>
      <c r="M124" s="420"/>
      <c r="N124" s="420"/>
      <c r="O124" s="411"/>
    </row>
    <row r="125" spans="2:15" x14ac:dyDescent="0.25">
      <c r="B125" s="420"/>
      <c r="C125" s="420"/>
      <c r="D125" s="442" t="s">
        <v>79</v>
      </c>
      <c r="E125" s="170">
        <f>'6a. Seznam dokazil '!AB145</f>
        <v>0</v>
      </c>
      <c r="F125" s="170">
        <f>'6a. Seznam dokazil '!AC145</f>
        <v>0</v>
      </c>
      <c r="G125" s="170">
        <f>'6a. Seznam dokazil '!AD145</f>
        <v>0</v>
      </c>
      <c r="H125" s="170">
        <f>'6a. Seznam dokazil '!AE145</f>
        <v>0</v>
      </c>
      <c r="I125" s="170">
        <f>'6a. Seznam dokazil '!AF145</f>
        <v>0</v>
      </c>
      <c r="J125" s="170">
        <f>'6a. Seznam dokazil '!AG145</f>
        <v>0</v>
      </c>
      <c r="K125" s="170">
        <f>'6a. Seznam dokazil '!AH145</f>
        <v>0</v>
      </c>
      <c r="L125" s="62">
        <f t="shared" si="14"/>
        <v>0</v>
      </c>
      <c r="M125" s="420"/>
      <c r="N125" s="420"/>
      <c r="O125" s="411"/>
    </row>
    <row r="126" spans="2:15" x14ac:dyDescent="0.25">
      <c r="B126" s="420"/>
      <c r="C126" s="420"/>
      <c r="D126" s="442" t="s">
        <v>100</v>
      </c>
      <c r="E126" s="170">
        <f>'6a. Seznam dokazil '!AB146</f>
        <v>0</v>
      </c>
      <c r="F126" s="170">
        <f>'6a. Seznam dokazil '!AC146</f>
        <v>0</v>
      </c>
      <c r="G126" s="170">
        <f>'6a. Seznam dokazil '!AD146</f>
        <v>0</v>
      </c>
      <c r="H126" s="170">
        <f>'6a. Seznam dokazil '!AE146</f>
        <v>0</v>
      </c>
      <c r="I126" s="170">
        <f>'6a. Seznam dokazil '!AF146</f>
        <v>0</v>
      </c>
      <c r="J126" s="170">
        <f>'6a. Seznam dokazil '!AG146</f>
        <v>0</v>
      </c>
      <c r="K126" s="170">
        <f>'6a. Seznam dokazil '!AH146</f>
        <v>0</v>
      </c>
      <c r="L126" s="62">
        <f t="shared" si="14"/>
        <v>0</v>
      </c>
      <c r="M126" s="420"/>
      <c r="N126" s="420"/>
      <c r="O126" s="411"/>
    </row>
    <row r="127" spans="2:15" ht="30" x14ac:dyDescent="0.25">
      <c r="B127" s="420"/>
      <c r="C127" s="420"/>
      <c r="D127" s="439" t="s">
        <v>128</v>
      </c>
      <c r="E127" s="430">
        <f t="shared" ref="E127:L127" si="15">SUM(E121:E126)</f>
        <v>0</v>
      </c>
      <c r="F127" s="430">
        <f t="shared" si="15"/>
        <v>0</v>
      </c>
      <c r="G127" s="430">
        <f t="shared" si="15"/>
        <v>0</v>
      </c>
      <c r="H127" s="430">
        <f t="shared" si="15"/>
        <v>0</v>
      </c>
      <c r="I127" s="430">
        <f t="shared" si="15"/>
        <v>0</v>
      </c>
      <c r="J127" s="430">
        <f t="shared" si="15"/>
        <v>0</v>
      </c>
      <c r="K127" s="430">
        <f t="shared" si="15"/>
        <v>0</v>
      </c>
      <c r="L127" s="430">
        <f t="shared" si="15"/>
        <v>0</v>
      </c>
      <c r="M127" s="420"/>
      <c r="N127" s="420"/>
      <c r="O127" s="411"/>
    </row>
    <row r="128" spans="2:15" ht="27.75" customHeight="1" x14ac:dyDescent="0.25">
      <c r="B128" s="420"/>
      <c r="C128" s="420"/>
      <c r="D128" s="431"/>
      <c r="E128" s="533" t="str">
        <f>'6a. Seznam dokazil '!BQ148</f>
        <v/>
      </c>
      <c r="F128" s="533" t="str">
        <f>'6a. Seznam dokazil '!BR148</f>
        <v/>
      </c>
      <c r="G128" s="533" t="str">
        <f>'6a. Seznam dokazil '!BS148</f>
        <v/>
      </c>
      <c r="H128" s="533" t="str">
        <f>'6a. Seznam dokazil '!BT148</f>
        <v/>
      </c>
      <c r="I128" s="533" t="str">
        <f>'6a. Seznam dokazil '!BU148</f>
        <v/>
      </c>
      <c r="J128" s="533" t="str">
        <f>'6a. Seznam dokazil '!BV148</f>
        <v/>
      </c>
      <c r="K128" s="533" t="str">
        <f>'6a. Seznam dokazil '!BW148</f>
        <v/>
      </c>
      <c r="L128" s="533" t="str">
        <f>'6a. Seznam dokazil '!BX148</f>
        <v/>
      </c>
      <c r="M128" s="420"/>
      <c r="N128" s="420"/>
      <c r="O128" s="411"/>
    </row>
    <row r="129" spans="2:15" ht="15.75" x14ac:dyDescent="0.25">
      <c r="B129" s="420"/>
      <c r="C129" s="420"/>
      <c r="D129" s="433"/>
      <c r="E129" s="434"/>
      <c r="F129" s="434"/>
      <c r="G129" s="434"/>
      <c r="H129" s="434"/>
      <c r="I129" s="434"/>
      <c r="J129" s="434"/>
      <c r="K129" s="434"/>
      <c r="L129" s="434"/>
      <c r="M129" s="420"/>
      <c r="N129" s="420"/>
      <c r="O129" s="411"/>
    </row>
    <row r="130" spans="2:15" ht="21" x14ac:dyDescent="0.35">
      <c r="B130" s="420"/>
      <c r="C130" s="420"/>
      <c r="D130" s="453" t="str">
        <f>IF(COUNTIF(PARTNER8,"?*"),PARTNER8,"Finančni načrt PARTNERJA 8")</f>
        <v>Finančni načrt PARTNERJA 8</v>
      </c>
      <c r="E130" s="420"/>
      <c r="F130" s="420"/>
      <c r="G130" s="420"/>
      <c r="H130" s="422"/>
      <c r="I130" s="422"/>
      <c r="J130" s="422"/>
      <c r="K130" s="422"/>
      <c r="L130" s="420"/>
      <c r="M130" s="420"/>
      <c r="N130" s="420"/>
      <c r="O130" s="411"/>
    </row>
    <row r="131" spans="2:15" ht="15.75" x14ac:dyDescent="0.25">
      <c r="B131" s="420"/>
      <c r="C131" s="420"/>
      <c r="D131" s="1117"/>
      <c r="E131" s="1118"/>
      <c r="F131" s="1118"/>
      <c r="G131" s="1118"/>
      <c r="H131" s="1118"/>
      <c r="I131" s="1118"/>
      <c r="J131" s="1118"/>
      <c r="K131" s="1118"/>
      <c r="L131" s="1118"/>
      <c r="M131" s="420"/>
      <c r="N131" s="420"/>
      <c r="O131" s="411"/>
    </row>
    <row r="132" spans="2:15" ht="15" customHeight="1" x14ac:dyDescent="0.25">
      <c r="B132" s="420"/>
      <c r="C132" s="420"/>
      <c r="D132" s="436" t="s">
        <v>108</v>
      </c>
      <c r="E132" s="1119" t="s">
        <v>32</v>
      </c>
      <c r="F132" s="1119" t="s">
        <v>109</v>
      </c>
      <c r="G132" s="1120" t="s">
        <v>110</v>
      </c>
      <c r="H132" s="1121"/>
      <c r="I132" s="1119" t="s">
        <v>111</v>
      </c>
      <c r="J132" s="1119"/>
      <c r="K132" s="1119" t="s">
        <v>112</v>
      </c>
      <c r="L132" s="1119" t="s">
        <v>113</v>
      </c>
      <c r="M132" s="420"/>
      <c r="N132" s="420"/>
      <c r="O132" s="411"/>
    </row>
    <row r="133" spans="2:15" ht="30" x14ac:dyDescent="0.25">
      <c r="B133" s="420"/>
      <c r="C133" s="420"/>
      <c r="D133" s="437" t="s">
        <v>31</v>
      </c>
      <c r="E133" s="1119"/>
      <c r="F133" s="1119"/>
      <c r="G133" s="440" t="s">
        <v>114</v>
      </c>
      <c r="H133" s="440" t="s">
        <v>115</v>
      </c>
      <c r="I133" s="441" t="s">
        <v>116</v>
      </c>
      <c r="J133" s="441" t="s">
        <v>117</v>
      </c>
      <c r="K133" s="1119"/>
      <c r="L133" s="1119"/>
      <c r="M133" s="420"/>
      <c r="N133" s="420"/>
      <c r="O133" s="411"/>
    </row>
    <row r="134" spans="2:15" x14ac:dyDescent="0.25">
      <c r="B134" s="420"/>
      <c r="C134" s="420"/>
      <c r="D134" s="442" t="s">
        <v>98</v>
      </c>
      <c r="E134" s="170">
        <f>'6a. Seznam dokazil '!AB153</f>
        <v>0</v>
      </c>
      <c r="F134" s="170">
        <f>'6a. Seznam dokazil '!AC153</f>
        <v>0</v>
      </c>
      <c r="G134" s="170">
        <f>'6a. Seznam dokazil '!AD153</f>
        <v>0</v>
      </c>
      <c r="H134" s="170">
        <f>'6a. Seznam dokazil '!AE153</f>
        <v>0</v>
      </c>
      <c r="I134" s="170">
        <f>'6a. Seznam dokazil '!AF153</f>
        <v>0</v>
      </c>
      <c r="J134" s="170">
        <f>'6a. Seznam dokazil '!AG153</f>
        <v>0</v>
      </c>
      <c r="K134" s="170">
        <f>'6a. Seznam dokazil '!AH153</f>
        <v>0</v>
      </c>
      <c r="L134" s="62">
        <f t="shared" ref="L134:L139" si="16">SUM(E134:K134)</f>
        <v>0</v>
      </c>
      <c r="M134" s="420"/>
      <c r="N134" s="420"/>
      <c r="O134" s="411"/>
    </row>
    <row r="135" spans="2:15" ht="15" customHeight="1" x14ac:dyDescent="0.25">
      <c r="B135" s="420"/>
      <c r="C135" s="420"/>
      <c r="D135" s="442" t="s">
        <v>118</v>
      </c>
      <c r="E135" s="170">
        <f>'6a. Seznam dokazil '!AB154</f>
        <v>0</v>
      </c>
      <c r="F135" s="170">
        <f>'6a. Seznam dokazil '!AC154</f>
        <v>0</v>
      </c>
      <c r="G135" s="170">
        <f>'6a. Seznam dokazil '!AD154</f>
        <v>0</v>
      </c>
      <c r="H135" s="170">
        <f>'6a. Seznam dokazil '!AE154</f>
        <v>0</v>
      </c>
      <c r="I135" s="170">
        <f>'6a. Seznam dokazil '!AF154</f>
        <v>0</v>
      </c>
      <c r="J135" s="170">
        <f>'6a. Seznam dokazil '!AG154</f>
        <v>0</v>
      </c>
      <c r="K135" s="170">
        <f>'6a. Seznam dokazil '!AH154</f>
        <v>0</v>
      </c>
      <c r="L135" s="62">
        <f t="shared" si="16"/>
        <v>0</v>
      </c>
      <c r="M135" s="420"/>
      <c r="N135" s="420"/>
      <c r="O135" s="411"/>
    </row>
    <row r="136" spans="2:15" x14ac:dyDescent="0.25">
      <c r="B136" s="420"/>
      <c r="C136" s="420"/>
      <c r="D136" s="442" t="s">
        <v>77</v>
      </c>
      <c r="E136" s="170">
        <f>'6a. Seznam dokazil '!AB155</f>
        <v>0</v>
      </c>
      <c r="F136" s="170">
        <f>'6a. Seznam dokazil '!AC155</f>
        <v>0</v>
      </c>
      <c r="G136" s="170">
        <f>'6a. Seznam dokazil '!AD155</f>
        <v>0</v>
      </c>
      <c r="H136" s="170">
        <f>'6a. Seznam dokazil '!AE155</f>
        <v>0</v>
      </c>
      <c r="I136" s="170">
        <f>'6a. Seznam dokazil '!AF155</f>
        <v>0</v>
      </c>
      <c r="J136" s="170">
        <f>'6a. Seznam dokazil '!AG155</f>
        <v>0</v>
      </c>
      <c r="K136" s="170">
        <f>'6a. Seznam dokazil '!AH155</f>
        <v>0</v>
      </c>
      <c r="L136" s="62">
        <f t="shared" si="16"/>
        <v>0</v>
      </c>
      <c r="M136" s="420"/>
      <c r="N136" s="420"/>
      <c r="O136" s="411"/>
    </row>
    <row r="137" spans="2:15" x14ac:dyDescent="0.25">
      <c r="B137" s="420"/>
      <c r="C137" s="420"/>
      <c r="D137" s="442" t="s">
        <v>78</v>
      </c>
      <c r="E137" s="170">
        <f>'6a. Seznam dokazil '!AB156</f>
        <v>0</v>
      </c>
      <c r="F137" s="170">
        <f>'6a. Seznam dokazil '!AC156</f>
        <v>0</v>
      </c>
      <c r="G137" s="170">
        <f>'6a. Seznam dokazil '!AD156</f>
        <v>0</v>
      </c>
      <c r="H137" s="170">
        <f>'6a. Seznam dokazil '!AE156</f>
        <v>0</v>
      </c>
      <c r="I137" s="170">
        <f>'6a. Seznam dokazil '!AF156</f>
        <v>0</v>
      </c>
      <c r="J137" s="170">
        <f>'6a. Seznam dokazil '!AG156</f>
        <v>0</v>
      </c>
      <c r="K137" s="170">
        <f>'6a. Seznam dokazil '!AH156</f>
        <v>0</v>
      </c>
      <c r="L137" s="62">
        <f t="shared" si="16"/>
        <v>0</v>
      </c>
      <c r="M137" s="420"/>
      <c r="N137" s="420"/>
      <c r="O137" s="411"/>
    </row>
    <row r="138" spans="2:15" x14ac:dyDescent="0.25">
      <c r="B138" s="420"/>
      <c r="C138" s="420"/>
      <c r="D138" s="442" t="s">
        <v>79</v>
      </c>
      <c r="E138" s="170">
        <f>'6a. Seznam dokazil '!AB157</f>
        <v>0</v>
      </c>
      <c r="F138" s="170">
        <f>'6a. Seznam dokazil '!AC157</f>
        <v>0</v>
      </c>
      <c r="G138" s="170">
        <f>'6a. Seznam dokazil '!AD157</f>
        <v>0</v>
      </c>
      <c r="H138" s="170">
        <f>'6a. Seznam dokazil '!AE157</f>
        <v>0</v>
      </c>
      <c r="I138" s="170">
        <f>'6a. Seznam dokazil '!AF157</f>
        <v>0</v>
      </c>
      <c r="J138" s="170">
        <f>'6a. Seznam dokazil '!AG157</f>
        <v>0</v>
      </c>
      <c r="K138" s="170">
        <f>'6a. Seznam dokazil '!AH157</f>
        <v>0</v>
      </c>
      <c r="L138" s="62">
        <f t="shared" si="16"/>
        <v>0</v>
      </c>
      <c r="M138" s="420"/>
      <c r="N138" s="420"/>
      <c r="O138" s="411"/>
    </row>
    <row r="139" spans="2:15" x14ac:dyDescent="0.25">
      <c r="B139" s="420"/>
      <c r="C139" s="420"/>
      <c r="D139" s="442" t="s">
        <v>100</v>
      </c>
      <c r="E139" s="170">
        <f>'6a. Seznam dokazil '!AB158</f>
        <v>0</v>
      </c>
      <c r="F139" s="170">
        <f>'6a. Seznam dokazil '!AC158</f>
        <v>0</v>
      </c>
      <c r="G139" s="170">
        <f>'6a. Seznam dokazil '!AD158</f>
        <v>0</v>
      </c>
      <c r="H139" s="170">
        <f>'6a. Seznam dokazil '!AE158</f>
        <v>0</v>
      </c>
      <c r="I139" s="170">
        <f>'6a. Seznam dokazil '!AF158</f>
        <v>0</v>
      </c>
      <c r="J139" s="170">
        <f>'6a. Seznam dokazil '!AG158</f>
        <v>0</v>
      </c>
      <c r="K139" s="170">
        <f>'6a. Seznam dokazil '!AH158</f>
        <v>0</v>
      </c>
      <c r="L139" s="62">
        <f t="shared" si="16"/>
        <v>0</v>
      </c>
      <c r="M139" s="420"/>
      <c r="N139" s="420"/>
      <c r="O139" s="411"/>
    </row>
    <row r="140" spans="2:15" ht="30" x14ac:dyDescent="0.25">
      <c r="B140" s="420"/>
      <c r="C140" s="420"/>
      <c r="D140" s="439" t="s">
        <v>129</v>
      </c>
      <c r="E140" s="430">
        <f t="shared" ref="E140:L140" si="17">SUM(E134:E139)</f>
        <v>0</v>
      </c>
      <c r="F140" s="430">
        <f t="shared" si="17"/>
        <v>0</v>
      </c>
      <c r="G140" s="430">
        <f t="shared" si="17"/>
        <v>0</v>
      </c>
      <c r="H140" s="430">
        <f t="shared" si="17"/>
        <v>0</v>
      </c>
      <c r="I140" s="430">
        <f t="shared" si="17"/>
        <v>0</v>
      </c>
      <c r="J140" s="430">
        <f t="shared" si="17"/>
        <v>0</v>
      </c>
      <c r="K140" s="430">
        <f t="shared" si="17"/>
        <v>0</v>
      </c>
      <c r="L140" s="430">
        <f t="shared" si="17"/>
        <v>0</v>
      </c>
      <c r="M140" s="420"/>
      <c r="N140" s="420"/>
      <c r="O140" s="411"/>
    </row>
    <row r="141" spans="2:15" ht="27.75" customHeight="1" x14ac:dyDescent="0.25">
      <c r="B141" s="420"/>
      <c r="C141" s="420"/>
      <c r="D141" s="431"/>
      <c r="E141" s="533" t="str">
        <f>'6a. Seznam dokazil '!BQ160</f>
        <v/>
      </c>
      <c r="F141" s="533" t="str">
        <f>'6a. Seznam dokazil '!BR160</f>
        <v/>
      </c>
      <c r="G141" s="533" t="str">
        <f>'6a. Seznam dokazil '!BS160</f>
        <v/>
      </c>
      <c r="H141" s="533" t="str">
        <f>'6a. Seznam dokazil '!BT160</f>
        <v/>
      </c>
      <c r="I141" s="533" t="str">
        <f>'6a. Seznam dokazil '!BU160</f>
        <v/>
      </c>
      <c r="J141" s="533" t="str">
        <f>'6a. Seznam dokazil '!BV160</f>
        <v/>
      </c>
      <c r="K141" s="533" t="str">
        <f>'6a. Seznam dokazil '!BW160</f>
        <v/>
      </c>
      <c r="L141" s="533" t="str">
        <f>'6a. Seznam dokazil '!BX160</f>
        <v/>
      </c>
      <c r="M141" s="420"/>
      <c r="N141" s="420"/>
      <c r="O141" s="411"/>
    </row>
    <row r="142" spans="2:15" ht="15.75" x14ac:dyDescent="0.25">
      <c r="B142" s="420"/>
      <c r="C142" s="420"/>
      <c r="D142" s="433"/>
      <c r="E142" s="434"/>
      <c r="F142" s="434"/>
      <c r="G142" s="434"/>
      <c r="H142" s="434"/>
      <c r="I142" s="434"/>
      <c r="J142" s="434"/>
      <c r="K142" s="434"/>
      <c r="L142" s="434"/>
      <c r="M142" s="420"/>
      <c r="N142" s="420"/>
      <c r="O142" s="411"/>
    </row>
    <row r="143" spans="2:15" ht="21" x14ac:dyDescent="0.25">
      <c r="B143" s="420"/>
      <c r="C143" s="420"/>
      <c r="D143" s="452" t="str">
        <f>IF(COUNTIF(PARTNER9,"?*"),PARTNER9,"Finančni načrt PARTNERJA 9")</f>
        <v>Finančni načrt PARTNERJA 9</v>
      </c>
      <c r="E143" s="420"/>
      <c r="F143" s="420"/>
      <c r="G143" s="420"/>
      <c r="H143" s="422"/>
      <c r="I143" s="422"/>
      <c r="J143" s="422"/>
      <c r="K143" s="422"/>
      <c r="L143" s="420"/>
      <c r="M143" s="420"/>
      <c r="N143" s="420"/>
      <c r="O143" s="411"/>
    </row>
    <row r="144" spans="2:15" ht="15.75" x14ac:dyDescent="0.25">
      <c r="B144" s="420"/>
      <c r="C144" s="420"/>
      <c r="D144" s="1117"/>
      <c r="E144" s="1118"/>
      <c r="F144" s="1118"/>
      <c r="G144" s="1118"/>
      <c r="H144" s="1118"/>
      <c r="I144" s="1118"/>
      <c r="J144" s="1118"/>
      <c r="K144" s="1118"/>
      <c r="L144" s="1118"/>
      <c r="M144" s="420"/>
      <c r="N144" s="420"/>
      <c r="O144" s="411"/>
    </row>
    <row r="145" spans="2:15" ht="15" customHeight="1" x14ac:dyDescent="0.25">
      <c r="B145" s="420"/>
      <c r="C145" s="420"/>
      <c r="D145" s="436" t="s">
        <v>108</v>
      </c>
      <c r="E145" s="1119" t="s">
        <v>32</v>
      </c>
      <c r="F145" s="1119" t="s">
        <v>109</v>
      </c>
      <c r="G145" s="1120" t="s">
        <v>110</v>
      </c>
      <c r="H145" s="1121"/>
      <c r="I145" s="1119" t="s">
        <v>111</v>
      </c>
      <c r="J145" s="1119"/>
      <c r="K145" s="1119" t="s">
        <v>112</v>
      </c>
      <c r="L145" s="1119" t="s">
        <v>113</v>
      </c>
      <c r="M145" s="420"/>
      <c r="N145" s="420"/>
      <c r="O145" s="411"/>
    </row>
    <row r="146" spans="2:15" ht="30" x14ac:dyDescent="0.25">
      <c r="B146" s="420"/>
      <c r="C146" s="420"/>
      <c r="D146" s="437" t="s">
        <v>31</v>
      </c>
      <c r="E146" s="1119"/>
      <c r="F146" s="1119"/>
      <c r="G146" s="440" t="s">
        <v>114</v>
      </c>
      <c r="H146" s="440" t="s">
        <v>115</v>
      </c>
      <c r="I146" s="441" t="s">
        <v>116</v>
      </c>
      <c r="J146" s="441" t="s">
        <v>117</v>
      </c>
      <c r="K146" s="1119"/>
      <c r="L146" s="1119"/>
      <c r="M146" s="420"/>
      <c r="N146" s="420"/>
      <c r="O146" s="411"/>
    </row>
    <row r="147" spans="2:15" x14ac:dyDescent="0.25">
      <c r="B147" s="420"/>
      <c r="C147" s="420"/>
      <c r="D147" s="442" t="s">
        <v>98</v>
      </c>
      <c r="E147" s="170">
        <f>'6a. Seznam dokazil '!AB165</f>
        <v>0</v>
      </c>
      <c r="F147" s="170">
        <f>'6a. Seznam dokazil '!AC165</f>
        <v>0</v>
      </c>
      <c r="G147" s="170">
        <f>'6a. Seznam dokazil '!AD165</f>
        <v>0</v>
      </c>
      <c r="H147" s="170">
        <f>'6a. Seznam dokazil '!AE165</f>
        <v>0</v>
      </c>
      <c r="I147" s="170">
        <f>'6a. Seznam dokazil '!AF165</f>
        <v>0</v>
      </c>
      <c r="J147" s="170">
        <f>'6a. Seznam dokazil '!AG165</f>
        <v>0</v>
      </c>
      <c r="K147" s="170">
        <f>'6a. Seznam dokazil '!AH165</f>
        <v>0</v>
      </c>
      <c r="L147" s="62">
        <f t="shared" ref="L147:L152" si="18">SUM(E147:K147)</f>
        <v>0</v>
      </c>
      <c r="M147" s="420"/>
      <c r="N147" s="420"/>
      <c r="O147" s="411"/>
    </row>
    <row r="148" spans="2:15" ht="15" customHeight="1" x14ac:dyDescent="0.25">
      <c r="B148" s="420"/>
      <c r="C148" s="420"/>
      <c r="D148" s="442" t="s">
        <v>118</v>
      </c>
      <c r="E148" s="170">
        <f>'6a. Seznam dokazil '!AB166</f>
        <v>0</v>
      </c>
      <c r="F148" s="170">
        <f>'6a. Seznam dokazil '!AC166</f>
        <v>0</v>
      </c>
      <c r="G148" s="170">
        <f>'6a. Seznam dokazil '!AD166</f>
        <v>0</v>
      </c>
      <c r="H148" s="170">
        <f>'6a. Seznam dokazil '!AE166</f>
        <v>0</v>
      </c>
      <c r="I148" s="170">
        <f>'6a. Seznam dokazil '!AF166</f>
        <v>0</v>
      </c>
      <c r="J148" s="170">
        <f>'6a. Seznam dokazil '!AG166</f>
        <v>0</v>
      </c>
      <c r="K148" s="170">
        <f>'6a. Seznam dokazil '!AH166</f>
        <v>0</v>
      </c>
      <c r="L148" s="62">
        <f t="shared" si="18"/>
        <v>0</v>
      </c>
      <c r="M148" s="420"/>
      <c r="N148" s="420"/>
      <c r="O148" s="411"/>
    </row>
    <row r="149" spans="2:15" x14ac:dyDescent="0.25">
      <c r="B149" s="420"/>
      <c r="C149" s="420"/>
      <c r="D149" s="442" t="s">
        <v>77</v>
      </c>
      <c r="E149" s="170">
        <f>'6a. Seznam dokazil '!AB167</f>
        <v>0</v>
      </c>
      <c r="F149" s="170">
        <f>'6a. Seznam dokazil '!AC167</f>
        <v>0</v>
      </c>
      <c r="G149" s="170">
        <f>'6a. Seznam dokazil '!AD167</f>
        <v>0</v>
      </c>
      <c r="H149" s="170">
        <f>'6a. Seznam dokazil '!AE167</f>
        <v>0</v>
      </c>
      <c r="I149" s="170">
        <f>'6a. Seznam dokazil '!AF167</f>
        <v>0</v>
      </c>
      <c r="J149" s="170">
        <f>'6a. Seznam dokazil '!AG167</f>
        <v>0</v>
      </c>
      <c r="K149" s="170">
        <f>'6a. Seznam dokazil '!AH167</f>
        <v>0</v>
      </c>
      <c r="L149" s="62">
        <f t="shared" si="18"/>
        <v>0</v>
      </c>
      <c r="M149" s="420"/>
      <c r="N149" s="420"/>
      <c r="O149" s="411"/>
    </row>
    <row r="150" spans="2:15" x14ac:dyDescent="0.25">
      <c r="B150" s="420"/>
      <c r="C150" s="420"/>
      <c r="D150" s="442" t="s">
        <v>78</v>
      </c>
      <c r="E150" s="170">
        <f>'6a. Seznam dokazil '!AB168</f>
        <v>0</v>
      </c>
      <c r="F150" s="170">
        <f>'6a. Seznam dokazil '!AC168</f>
        <v>0</v>
      </c>
      <c r="G150" s="170">
        <f>'6a. Seznam dokazil '!AD168</f>
        <v>0</v>
      </c>
      <c r="H150" s="170">
        <f>'6a. Seznam dokazil '!AE168</f>
        <v>0</v>
      </c>
      <c r="I150" s="170">
        <f>'6a. Seznam dokazil '!AF168</f>
        <v>0</v>
      </c>
      <c r="J150" s="170">
        <f>'6a. Seznam dokazil '!AG168</f>
        <v>0</v>
      </c>
      <c r="K150" s="170">
        <f>'6a. Seznam dokazil '!AH168</f>
        <v>0</v>
      </c>
      <c r="L150" s="62">
        <f t="shared" si="18"/>
        <v>0</v>
      </c>
      <c r="M150" s="420"/>
      <c r="N150" s="420"/>
      <c r="O150" s="411"/>
    </row>
    <row r="151" spans="2:15" x14ac:dyDescent="0.25">
      <c r="B151" s="420"/>
      <c r="C151" s="420"/>
      <c r="D151" s="442" t="s">
        <v>79</v>
      </c>
      <c r="E151" s="170">
        <f>'6a. Seznam dokazil '!AB169</f>
        <v>0</v>
      </c>
      <c r="F151" s="170">
        <f>'6a. Seznam dokazil '!AC169</f>
        <v>0</v>
      </c>
      <c r="G151" s="170">
        <f>'6a. Seznam dokazil '!AD169</f>
        <v>0</v>
      </c>
      <c r="H151" s="170">
        <f>'6a. Seznam dokazil '!AE169</f>
        <v>0</v>
      </c>
      <c r="I151" s="170">
        <f>'6a. Seznam dokazil '!AF169</f>
        <v>0</v>
      </c>
      <c r="J151" s="170">
        <f>'6a. Seznam dokazil '!AG169</f>
        <v>0</v>
      </c>
      <c r="K151" s="170">
        <f>'6a. Seznam dokazil '!AH169</f>
        <v>0</v>
      </c>
      <c r="L151" s="62">
        <f t="shared" si="18"/>
        <v>0</v>
      </c>
      <c r="M151" s="420"/>
      <c r="N151" s="420"/>
      <c r="O151" s="411"/>
    </row>
    <row r="152" spans="2:15" x14ac:dyDescent="0.25">
      <c r="B152" s="420"/>
      <c r="C152" s="420"/>
      <c r="D152" s="442" t="s">
        <v>100</v>
      </c>
      <c r="E152" s="170">
        <f>'6a. Seznam dokazil '!AB170</f>
        <v>0</v>
      </c>
      <c r="F152" s="170">
        <f>'6a. Seznam dokazil '!AC170</f>
        <v>0</v>
      </c>
      <c r="G152" s="170">
        <f>'6a. Seznam dokazil '!AD170</f>
        <v>0</v>
      </c>
      <c r="H152" s="170">
        <f>'6a. Seznam dokazil '!AE170</f>
        <v>0</v>
      </c>
      <c r="I152" s="170">
        <f>'6a. Seznam dokazil '!AF170</f>
        <v>0</v>
      </c>
      <c r="J152" s="170">
        <f>'6a. Seznam dokazil '!AG170</f>
        <v>0</v>
      </c>
      <c r="K152" s="170">
        <f>'6a. Seznam dokazil '!AH170</f>
        <v>0</v>
      </c>
      <c r="L152" s="62">
        <f t="shared" si="18"/>
        <v>0</v>
      </c>
      <c r="M152" s="420"/>
      <c r="N152" s="420"/>
      <c r="O152" s="411"/>
    </row>
    <row r="153" spans="2:15" ht="30" x14ac:dyDescent="0.25">
      <c r="B153" s="420"/>
      <c r="C153" s="420"/>
      <c r="D153" s="439" t="s">
        <v>130</v>
      </c>
      <c r="E153" s="430">
        <f t="shared" ref="E153:L153" si="19">SUM(E147:E152)</f>
        <v>0</v>
      </c>
      <c r="F153" s="430">
        <f t="shared" si="19"/>
        <v>0</v>
      </c>
      <c r="G153" s="430">
        <f t="shared" si="19"/>
        <v>0</v>
      </c>
      <c r="H153" s="430">
        <f t="shared" si="19"/>
        <v>0</v>
      </c>
      <c r="I153" s="430">
        <f t="shared" si="19"/>
        <v>0</v>
      </c>
      <c r="J153" s="430">
        <f t="shared" si="19"/>
        <v>0</v>
      </c>
      <c r="K153" s="430">
        <f t="shared" si="19"/>
        <v>0</v>
      </c>
      <c r="L153" s="430">
        <f t="shared" si="19"/>
        <v>0</v>
      </c>
      <c r="M153" s="420"/>
      <c r="N153" s="420"/>
      <c r="O153" s="411"/>
    </row>
    <row r="154" spans="2:15" ht="27.75" customHeight="1" x14ac:dyDescent="0.25">
      <c r="B154" s="420"/>
      <c r="C154" s="420"/>
      <c r="D154" s="431"/>
      <c r="E154" s="533" t="str">
        <f>'6a. Seznam dokazil '!BQ172</f>
        <v/>
      </c>
      <c r="F154" s="533" t="str">
        <f>'6a. Seznam dokazil '!BR172</f>
        <v/>
      </c>
      <c r="G154" s="533" t="str">
        <f>'6a. Seznam dokazil '!BS172</f>
        <v/>
      </c>
      <c r="H154" s="533" t="str">
        <f>'6a. Seznam dokazil '!BT172</f>
        <v/>
      </c>
      <c r="I154" s="533" t="str">
        <f>'6a. Seznam dokazil '!BU172</f>
        <v/>
      </c>
      <c r="J154" s="533" t="str">
        <f>'6a. Seznam dokazil '!BV172</f>
        <v/>
      </c>
      <c r="K154" s="533" t="str">
        <f>'6a. Seznam dokazil '!BW172</f>
        <v/>
      </c>
      <c r="L154" s="533" t="str">
        <f>'6a. Seznam dokazil '!BX172</f>
        <v/>
      </c>
      <c r="M154" s="420"/>
      <c r="N154" s="420"/>
      <c r="O154" s="411"/>
    </row>
    <row r="155" spans="2:15" ht="15.75" x14ac:dyDescent="0.25">
      <c r="B155" s="420"/>
      <c r="C155" s="420"/>
      <c r="D155" s="433"/>
      <c r="E155" s="434"/>
      <c r="F155" s="434"/>
      <c r="G155" s="434"/>
      <c r="H155" s="434"/>
      <c r="I155" s="434"/>
      <c r="J155" s="434"/>
      <c r="K155" s="434"/>
      <c r="L155" s="434"/>
      <c r="M155" s="420"/>
      <c r="N155" s="420"/>
      <c r="O155" s="411"/>
    </row>
    <row r="156" spans="2:15" ht="21" x14ac:dyDescent="0.25">
      <c r="B156" s="420"/>
      <c r="C156" s="420"/>
      <c r="D156" s="452" t="str">
        <f>IF(COUNTIF(PARTNER10,"?*"),PARTNER10,"Finančni načrt PARTNERJA 10")</f>
        <v>Finančni načrt PARTNERJA 10</v>
      </c>
      <c r="E156" s="420"/>
      <c r="F156" s="420"/>
      <c r="G156" s="420"/>
      <c r="H156" s="422"/>
      <c r="I156" s="422"/>
      <c r="J156" s="422"/>
      <c r="K156" s="422"/>
      <c r="L156" s="420"/>
      <c r="M156" s="420"/>
      <c r="N156" s="420"/>
      <c r="O156" s="411"/>
    </row>
    <row r="157" spans="2:15" ht="15.75" x14ac:dyDescent="0.25">
      <c r="B157" s="420"/>
      <c r="C157" s="420"/>
      <c r="D157" s="1117"/>
      <c r="E157" s="1118"/>
      <c r="F157" s="1118"/>
      <c r="G157" s="1118"/>
      <c r="H157" s="1118"/>
      <c r="I157" s="1118"/>
      <c r="J157" s="1118"/>
      <c r="K157" s="1118"/>
      <c r="L157" s="1118"/>
      <c r="M157" s="420"/>
      <c r="N157" s="420"/>
      <c r="O157" s="411"/>
    </row>
    <row r="158" spans="2:15" ht="15" customHeight="1" x14ac:dyDescent="0.25">
      <c r="B158" s="420"/>
      <c r="C158" s="420"/>
      <c r="D158" s="436" t="s">
        <v>108</v>
      </c>
      <c r="E158" s="1119" t="s">
        <v>32</v>
      </c>
      <c r="F158" s="1119" t="s">
        <v>109</v>
      </c>
      <c r="G158" s="1120" t="s">
        <v>110</v>
      </c>
      <c r="H158" s="1121"/>
      <c r="I158" s="1119" t="s">
        <v>111</v>
      </c>
      <c r="J158" s="1119"/>
      <c r="K158" s="1119" t="s">
        <v>112</v>
      </c>
      <c r="L158" s="1119" t="s">
        <v>113</v>
      </c>
      <c r="M158" s="420"/>
      <c r="N158" s="420"/>
      <c r="O158" s="411"/>
    </row>
    <row r="159" spans="2:15" ht="30" x14ac:dyDescent="0.25">
      <c r="B159" s="420"/>
      <c r="C159" s="420"/>
      <c r="D159" s="437" t="s">
        <v>31</v>
      </c>
      <c r="E159" s="1119"/>
      <c r="F159" s="1119"/>
      <c r="G159" s="440" t="s">
        <v>114</v>
      </c>
      <c r="H159" s="440" t="s">
        <v>115</v>
      </c>
      <c r="I159" s="441" t="s">
        <v>116</v>
      </c>
      <c r="J159" s="441" t="s">
        <v>117</v>
      </c>
      <c r="K159" s="1119"/>
      <c r="L159" s="1119"/>
      <c r="M159" s="420"/>
      <c r="N159" s="420"/>
      <c r="O159" s="411"/>
    </row>
    <row r="160" spans="2:15" x14ac:dyDescent="0.25">
      <c r="B160" s="420"/>
      <c r="C160" s="420"/>
      <c r="D160" s="442" t="s">
        <v>98</v>
      </c>
      <c r="E160" s="170">
        <f>'6a. Seznam dokazil '!AB177</f>
        <v>0</v>
      </c>
      <c r="F160" s="170">
        <f>'6a. Seznam dokazil '!AC177</f>
        <v>0</v>
      </c>
      <c r="G160" s="170">
        <f>'6a. Seznam dokazil '!AD177</f>
        <v>0</v>
      </c>
      <c r="H160" s="170">
        <f>'6a. Seznam dokazil '!AE177</f>
        <v>0</v>
      </c>
      <c r="I160" s="170">
        <f>'6a. Seznam dokazil '!AF177</f>
        <v>0</v>
      </c>
      <c r="J160" s="170">
        <f>'6a. Seznam dokazil '!AG177</f>
        <v>0</v>
      </c>
      <c r="K160" s="170">
        <f>'6a. Seznam dokazil '!AH177</f>
        <v>0</v>
      </c>
      <c r="L160" s="62">
        <f t="shared" ref="L160:L165" si="20">SUM(E160:K160)</f>
        <v>0</v>
      </c>
      <c r="M160" s="420"/>
      <c r="N160" s="420"/>
      <c r="O160" s="411"/>
    </row>
    <row r="161" spans="2:15" ht="15" customHeight="1" x14ac:dyDescent="0.25">
      <c r="B161" s="420"/>
      <c r="C161" s="420"/>
      <c r="D161" s="442" t="s">
        <v>118</v>
      </c>
      <c r="E161" s="170">
        <f>'6a. Seznam dokazil '!AB178</f>
        <v>0</v>
      </c>
      <c r="F161" s="170">
        <f>'6a. Seznam dokazil '!AC178</f>
        <v>0</v>
      </c>
      <c r="G161" s="170">
        <f>'6a. Seznam dokazil '!AD178</f>
        <v>0</v>
      </c>
      <c r="H161" s="170">
        <f>'6a. Seznam dokazil '!AE178</f>
        <v>0</v>
      </c>
      <c r="I161" s="170">
        <f>'6a. Seznam dokazil '!AF178</f>
        <v>0</v>
      </c>
      <c r="J161" s="170">
        <f>'6a. Seznam dokazil '!AG178</f>
        <v>0</v>
      </c>
      <c r="K161" s="170">
        <f>'6a. Seznam dokazil '!AH178</f>
        <v>0</v>
      </c>
      <c r="L161" s="62">
        <f t="shared" si="20"/>
        <v>0</v>
      </c>
      <c r="M161" s="420"/>
      <c r="N161" s="420"/>
      <c r="O161" s="411"/>
    </row>
    <row r="162" spans="2:15" x14ac:dyDescent="0.25">
      <c r="B162" s="420"/>
      <c r="C162" s="420"/>
      <c r="D162" s="442" t="s">
        <v>77</v>
      </c>
      <c r="E162" s="170">
        <f>'6a. Seznam dokazil '!AB179</f>
        <v>0</v>
      </c>
      <c r="F162" s="170">
        <f>'6a. Seznam dokazil '!AC179</f>
        <v>0</v>
      </c>
      <c r="G162" s="170">
        <f>'6a. Seznam dokazil '!AD179</f>
        <v>0</v>
      </c>
      <c r="H162" s="170">
        <f>'6a. Seznam dokazil '!AE179</f>
        <v>0</v>
      </c>
      <c r="I162" s="170">
        <f>'6a. Seznam dokazil '!AF179</f>
        <v>0</v>
      </c>
      <c r="J162" s="170">
        <f>'6a. Seznam dokazil '!AG179</f>
        <v>0</v>
      </c>
      <c r="K162" s="170">
        <f>'6a. Seznam dokazil '!AH179</f>
        <v>0</v>
      </c>
      <c r="L162" s="62">
        <f t="shared" si="20"/>
        <v>0</v>
      </c>
      <c r="M162" s="420"/>
      <c r="N162" s="420"/>
      <c r="O162" s="411"/>
    </row>
    <row r="163" spans="2:15" x14ac:dyDescent="0.25">
      <c r="B163" s="420"/>
      <c r="C163" s="420"/>
      <c r="D163" s="442" t="s">
        <v>78</v>
      </c>
      <c r="E163" s="170">
        <f>'6a. Seznam dokazil '!AB180</f>
        <v>0</v>
      </c>
      <c r="F163" s="170">
        <f>'6a. Seznam dokazil '!AC180</f>
        <v>0</v>
      </c>
      <c r="G163" s="170">
        <f>'6a. Seznam dokazil '!AD180</f>
        <v>0</v>
      </c>
      <c r="H163" s="170">
        <f>'6a. Seznam dokazil '!AE180</f>
        <v>0</v>
      </c>
      <c r="I163" s="170">
        <f>'6a. Seznam dokazil '!AF180</f>
        <v>0</v>
      </c>
      <c r="J163" s="170">
        <f>'6a. Seznam dokazil '!AG180</f>
        <v>0</v>
      </c>
      <c r="K163" s="170">
        <f>'6a. Seznam dokazil '!AH180</f>
        <v>0</v>
      </c>
      <c r="L163" s="62">
        <f t="shared" si="20"/>
        <v>0</v>
      </c>
      <c r="M163" s="420"/>
      <c r="N163" s="420"/>
      <c r="O163" s="411"/>
    </row>
    <row r="164" spans="2:15" x14ac:dyDescent="0.25">
      <c r="B164" s="420"/>
      <c r="C164" s="420"/>
      <c r="D164" s="442" t="s">
        <v>79</v>
      </c>
      <c r="E164" s="170">
        <f>'6a. Seznam dokazil '!AB181</f>
        <v>0</v>
      </c>
      <c r="F164" s="170">
        <f>'6a. Seznam dokazil '!AC181</f>
        <v>0</v>
      </c>
      <c r="G164" s="170">
        <f>'6a. Seznam dokazil '!AD181</f>
        <v>0</v>
      </c>
      <c r="H164" s="170">
        <f>'6a. Seznam dokazil '!AE181</f>
        <v>0</v>
      </c>
      <c r="I164" s="170">
        <f>'6a. Seznam dokazil '!AF181</f>
        <v>0</v>
      </c>
      <c r="J164" s="170">
        <f>'6a. Seznam dokazil '!AG181</f>
        <v>0</v>
      </c>
      <c r="K164" s="170">
        <f>'6a. Seznam dokazil '!AH181</f>
        <v>0</v>
      </c>
      <c r="L164" s="62">
        <f t="shared" si="20"/>
        <v>0</v>
      </c>
      <c r="M164" s="420"/>
      <c r="N164" s="420"/>
      <c r="O164" s="411"/>
    </row>
    <row r="165" spans="2:15" x14ac:dyDescent="0.25">
      <c r="B165" s="420"/>
      <c r="C165" s="420"/>
      <c r="D165" s="442" t="s">
        <v>100</v>
      </c>
      <c r="E165" s="170">
        <f>'6a. Seznam dokazil '!AB182</f>
        <v>0</v>
      </c>
      <c r="F165" s="170">
        <f>'6a. Seznam dokazil '!AC182</f>
        <v>0</v>
      </c>
      <c r="G165" s="170">
        <f>'6a. Seznam dokazil '!AD182</f>
        <v>0</v>
      </c>
      <c r="H165" s="170">
        <f>'6a. Seznam dokazil '!AE182</f>
        <v>0</v>
      </c>
      <c r="I165" s="170">
        <f>'6a. Seznam dokazil '!AF182</f>
        <v>0</v>
      </c>
      <c r="J165" s="170">
        <f>'6a. Seznam dokazil '!AG182</f>
        <v>0</v>
      </c>
      <c r="K165" s="170">
        <f>'6a. Seznam dokazil '!AH182</f>
        <v>0</v>
      </c>
      <c r="L165" s="62">
        <f t="shared" si="20"/>
        <v>0</v>
      </c>
      <c r="M165" s="420"/>
      <c r="N165" s="420"/>
      <c r="O165" s="411"/>
    </row>
    <row r="166" spans="2:15" ht="30" x14ac:dyDescent="0.25">
      <c r="B166" s="420"/>
      <c r="C166" s="420"/>
      <c r="D166" s="439" t="s">
        <v>131</v>
      </c>
      <c r="E166" s="430">
        <f t="shared" ref="E166:L166" si="21">SUM(E160:E165)</f>
        <v>0</v>
      </c>
      <c r="F166" s="430">
        <f t="shared" si="21"/>
        <v>0</v>
      </c>
      <c r="G166" s="430">
        <f t="shared" si="21"/>
        <v>0</v>
      </c>
      <c r="H166" s="430">
        <f t="shared" si="21"/>
        <v>0</v>
      </c>
      <c r="I166" s="430">
        <f t="shared" si="21"/>
        <v>0</v>
      </c>
      <c r="J166" s="430">
        <f t="shared" si="21"/>
        <v>0</v>
      </c>
      <c r="K166" s="430">
        <f t="shared" si="21"/>
        <v>0</v>
      </c>
      <c r="L166" s="430">
        <f t="shared" si="21"/>
        <v>0</v>
      </c>
      <c r="M166" s="420"/>
      <c r="N166" s="420"/>
      <c r="O166" s="411"/>
    </row>
    <row r="167" spans="2:15" ht="27.75" customHeight="1" x14ac:dyDescent="0.25">
      <c r="B167" s="420"/>
      <c r="C167" s="420"/>
      <c r="D167" s="431"/>
      <c r="E167" s="533" t="str">
        <f>'6a. Seznam dokazil '!BQ184</f>
        <v/>
      </c>
      <c r="F167" s="533" t="str">
        <f>'6a. Seznam dokazil '!BR184</f>
        <v/>
      </c>
      <c r="G167" s="533" t="str">
        <f>'6a. Seznam dokazil '!BS184</f>
        <v/>
      </c>
      <c r="H167" s="533" t="str">
        <f>'6a. Seznam dokazil '!BT184</f>
        <v/>
      </c>
      <c r="I167" s="533" t="str">
        <f>'6a. Seznam dokazil '!BU184</f>
        <v/>
      </c>
      <c r="J167" s="533" t="str">
        <f>'6a. Seznam dokazil '!BV184</f>
        <v/>
      </c>
      <c r="K167" s="533" t="str">
        <f>'6a. Seznam dokazil '!BW184</f>
        <v/>
      </c>
      <c r="L167" s="533" t="str">
        <f>'6a. Seznam dokazil '!BX184</f>
        <v/>
      </c>
      <c r="M167" s="420"/>
      <c r="N167" s="420"/>
      <c r="O167" s="411"/>
    </row>
    <row r="168" spans="2:15" ht="15.75" x14ac:dyDescent="0.25">
      <c r="B168" s="420"/>
      <c r="C168" s="420"/>
      <c r="D168" s="1117"/>
      <c r="E168" s="1118"/>
      <c r="F168" s="1118"/>
      <c r="G168" s="1118"/>
      <c r="H168" s="1118"/>
      <c r="I168" s="1118"/>
      <c r="J168" s="1118"/>
      <c r="K168" s="1118"/>
      <c r="L168" s="1118"/>
      <c r="M168" s="420"/>
      <c r="N168" s="420"/>
      <c r="O168" s="411"/>
    </row>
    <row r="169" spans="2:15" ht="21" x14ac:dyDescent="0.25">
      <c r="B169" s="420"/>
      <c r="C169" s="420"/>
      <c r="D169" s="452" t="str">
        <f>IF(COUNTIF(PARTNER11,"?*"),PARTNER11,"Finančni načrt PARTNERJA 11")</f>
        <v>Finančni načrt PARTNERJA 11</v>
      </c>
      <c r="E169" s="420"/>
      <c r="F169" s="420"/>
      <c r="G169" s="420"/>
      <c r="H169" s="422"/>
      <c r="I169" s="422"/>
      <c r="J169" s="422"/>
      <c r="K169" s="422"/>
      <c r="L169" s="420"/>
      <c r="M169" s="420"/>
      <c r="N169" s="420"/>
      <c r="O169" s="411"/>
    </row>
    <row r="170" spans="2:15" ht="15.75" x14ac:dyDescent="0.25">
      <c r="B170" s="420"/>
      <c r="C170" s="420"/>
      <c r="D170" s="1117"/>
      <c r="E170" s="1118"/>
      <c r="F170" s="1118"/>
      <c r="G170" s="1118"/>
      <c r="H170" s="1118"/>
      <c r="I170" s="1118"/>
      <c r="J170" s="1118"/>
      <c r="K170" s="1118"/>
      <c r="L170" s="1118"/>
      <c r="M170" s="420"/>
      <c r="N170" s="420"/>
      <c r="O170" s="411"/>
    </row>
    <row r="171" spans="2:15" ht="15" customHeight="1" x14ac:dyDescent="0.25">
      <c r="B171" s="420"/>
      <c r="C171" s="420"/>
      <c r="D171" s="436" t="s">
        <v>108</v>
      </c>
      <c r="E171" s="1119" t="s">
        <v>32</v>
      </c>
      <c r="F171" s="1119" t="s">
        <v>109</v>
      </c>
      <c r="G171" s="1120" t="s">
        <v>110</v>
      </c>
      <c r="H171" s="1121"/>
      <c r="I171" s="1119" t="s">
        <v>111</v>
      </c>
      <c r="J171" s="1119"/>
      <c r="K171" s="1119" t="s">
        <v>112</v>
      </c>
      <c r="L171" s="1119" t="s">
        <v>113</v>
      </c>
      <c r="M171" s="420"/>
      <c r="N171" s="420"/>
      <c r="O171" s="411"/>
    </row>
    <row r="172" spans="2:15" ht="30" x14ac:dyDescent="0.25">
      <c r="B172" s="420"/>
      <c r="C172" s="420"/>
      <c r="D172" s="437" t="s">
        <v>31</v>
      </c>
      <c r="E172" s="1119"/>
      <c r="F172" s="1119"/>
      <c r="G172" s="440" t="s">
        <v>114</v>
      </c>
      <c r="H172" s="440" t="s">
        <v>115</v>
      </c>
      <c r="I172" s="441" t="s">
        <v>116</v>
      </c>
      <c r="J172" s="441" t="s">
        <v>117</v>
      </c>
      <c r="K172" s="1119"/>
      <c r="L172" s="1119"/>
      <c r="M172" s="420"/>
      <c r="N172" s="420"/>
      <c r="O172" s="411"/>
    </row>
    <row r="173" spans="2:15" x14ac:dyDescent="0.25">
      <c r="B173" s="420"/>
      <c r="C173" s="420"/>
      <c r="D173" s="442" t="s">
        <v>98</v>
      </c>
      <c r="E173" s="170">
        <f>'6a. Seznam dokazil '!AB189</f>
        <v>0</v>
      </c>
      <c r="F173" s="170">
        <f>'6a. Seznam dokazil '!AC189</f>
        <v>0</v>
      </c>
      <c r="G173" s="170">
        <f>'6a. Seznam dokazil '!AD189</f>
        <v>0</v>
      </c>
      <c r="H173" s="170">
        <f>'6a. Seznam dokazil '!AE189</f>
        <v>0</v>
      </c>
      <c r="I173" s="170">
        <f>'6a. Seznam dokazil '!AF189</f>
        <v>0</v>
      </c>
      <c r="J173" s="170">
        <f>'6a. Seznam dokazil '!AG189</f>
        <v>0</v>
      </c>
      <c r="K173" s="170">
        <f>'6a. Seznam dokazil '!AH189</f>
        <v>0</v>
      </c>
      <c r="L173" s="62">
        <f t="shared" ref="L173:L178" si="22">SUM(E173:K173)</f>
        <v>0</v>
      </c>
      <c r="M173" s="420"/>
      <c r="N173" s="420"/>
      <c r="O173" s="411"/>
    </row>
    <row r="174" spans="2:15" ht="15" customHeight="1" x14ac:dyDescent="0.25">
      <c r="B174" s="420"/>
      <c r="C174" s="420"/>
      <c r="D174" s="442" t="s">
        <v>118</v>
      </c>
      <c r="E174" s="170">
        <f>'6a. Seznam dokazil '!AB190</f>
        <v>0</v>
      </c>
      <c r="F174" s="170">
        <f>'6a. Seznam dokazil '!AC190</f>
        <v>0</v>
      </c>
      <c r="G174" s="170">
        <f>'6a. Seznam dokazil '!AD190</f>
        <v>0</v>
      </c>
      <c r="H174" s="170">
        <f>'6a. Seznam dokazil '!AE190</f>
        <v>0</v>
      </c>
      <c r="I174" s="170">
        <f>'6a. Seznam dokazil '!AF190</f>
        <v>0</v>
      </c>
      <c r="J174" s="170">
        <f>'6a. Seznam dokazil '!AG190</f>
        <v>0</v>
      </c>
      <c r="K174" s="170">
        <f>'6a. Seznam dokazil '!AH190</f>
        <v>0</v>
      </c>
      <c r="L174" s="62">
        <f t="shared" si="22"/>
        <v>0</v>
      </c>
      <c r="M174" s="420"/>
      <c r="N174" s="420"/>
      <c r="O174" s="411"/>
    </row>
    <row r="175" spans="2:15" x14ac:dyDescent="0.25">
      <c r="B175" s="420"/>
      <c r="C175" s="420"/>
      <c r="D175" s="442" t="s">
        <v>77</v>
      </c>
      <c r="E175" s="170">
        <f>'6a. Seznam dokazil '!AB191</f>
        <v>0</v>
      </c>
      <c r="F175" s="170">
        <f>'6a. Seznam dokazil '!AC191</f>
        <v>0</v>
      </c>
      <c r="G175" s="170">
        <f>'6a. Seznam dokazil '!AD191</f>
        <v>0</v>
      </c>
      <c r="H175" s="170">
        <f>'6a. Seznam dokazil '!AE191</f>
        <v>0</v>
      </c>
      <c r="I175" s="170">
        <f>'6a. Seznam dokazil '!AF191</f>
        <v>0</v>
      </c>
      <c r="J175" s="170">
        <f>'6a. Seznam dokazil '!AG191</f>
        <v>0</v>
      </c>
      <c r="K175" s="170">
        <f>'6a. Seznam dokazil '!AH191</f>
        <v>0</v>
      </c>
      <c r="L175" s="62">
        <f t="shared" si="22"/>
        <v>0</v>
      </c>
      <c r="M175" s="420"/>
      <c r="N175" s="420"/>
      <c r="O175" s="411"/>
    </row>
    <row r="176" spans="2:15" x14ac:dyDescent="0.25">
      <c r="B176" s="420"/>
      <c r="C176" s="420"/>
      <c r="D176" s="442" t="s">
        <v>78</v>
      </c>
      <c r="E176" s="170">
        <f>'6a. Seznam dokazil '!AB192</f>
        <v>0</v>
      </c>
      <c r="F176" s="170">
        <f>'6a. Seznam dokazil '!AC192</f>
        <v>0</v>
      </c>
      <c r="G176" s="170">
        <f>'6a. Seznam dokazil '!AD192</f>
        <v>0</v>
      </c>
      <c r="H176" s="170">
        <f>'6a. Seznam dokazil '!AE192</f>
        <v>0</v>
      </c>
      <c r="I176" s="170">
        <f>'6a. Seznam dokazil '!AF192</f>
        <v>0</v>
      </c>
      <c r="J176" s="170">
        <f>'6a. Seznam dokazil '!AG192</f>
        <v>0</v>
      </c>
      <c r="K176" s="170">
        <f>'6a. Seznam dokazil '!AH192</f>
        <v>0</v>
      </c>
      <c r="L176" s="62">
        <f t="shared" si="22"/>
        <v>0</v>
      </c>
      <c r="M176" s="420"/>
      <c r="N176" s="420"/>
      <c r="O176" s="411"/>
    </row>
    <row r="177" spans="2:15" x14ac:dyDescent="0.25">
      <c r="B177" s="420"/>
      <c r="C177" s="420"/>
      <c r="D177" s="442" t="s">
        <v>79</v>
      </c>
      <c r="E177" s="170">
        <f>'6a. Seznam dokazil '!AB193</f>
        <v>0</v>
      </c>
      <c r="F177" s="170">
        <f>'6a. Seznam dokazil '!AC193</f>
        <v>0</v>
      </c>
      <c r="G177" s="170">
        <f>'6a. Seznam dokazil '!AD193</f>
        <v>0</v>
      </c>
      <c r="H177" s="170">
        <f>'6a. Seznam dokazil '!AE193</f>
        <v>0</v>
      </c>
      <c r="I177" s="170">
        <f>'6a. Seznam dokazil '!AF193</f>
        <v>0</v>
      </c>
      <c r="J177" s="170">
        <f>'6a. Seznam dokazil '!AG193</f>
        <v>0</v>
      </c>
      <c r="K177" s="170">
        <f>'6a. Seznam dokazil '!AH193</f>
        <v>0</v>
      </c>
      <c r="L177" s="62">
        <f t="shared" si="22"/>
        <v>0</v>
      </c>
      <c r="M177" s="420"/>
      <c r="N177" s="420"/>
      <c r="O177" s="411"/>
    </row>
    <row r="178" spans="2:15" x14ac:dyDescent="0.25">
      <c r="B178" s="420"/>
      <c r="C178" s="420"/>
      <c r="D178" s="442" t="s">
        <v>100</v>
      </c>
      <c r="E178" s="170">
        <f>'6a. Seznam dokazil '!AB194</f>
        <v>0</v>
      </c>
      <c r="F178" s="170">
        <f>'6a. Seznam dokazil '!AC194</f>
        <v>0</v>
      </c>
      <c r="G178" s="170">
        <f>'6a. Seznam dokazil '!AD194</f>
        <v>0</v>
      </c>
      <c r="H178" s="170">
        <f>'6a. Seznam dokazil '!AE194</f>
        <v>0</v>
      </c>
      <c r="I178" s="170">
        <f>'6a. Seznam dokazil '!AF194</f>
        <v>0</v>
      </c>
      <c r="J178" s="170">
        <f>'6a. Seznam dokazil '!AG194</f>
        <v>0</v>
      </c>
      <c r="K178" s="170">
        <f>'6a. Seznam dokazil '!AH194</f>
        <v>0</v>
      </c>
      <c r="L178" s="62">
        <f t="shared" si="22"/>
        <v>0</v>
      </c>
      <c r="M178" s="420"/>
      <c r="N178" s="420"/>
      <c r="O178" s="411"/>
    </row>
    <row r="179" spans="2:15" ht="30" x14ac:dyDescent="0.25">
      <c r="B179" s="420"/>
      <c r="C179" s="420"/>
      <c r="D179" s="439" t="s">
        <v>132</v>
      </c>
      <c r="E179" s="430">
        <f t="shared" ref="E179:L179" si="23">SUM(E173:E178)</f>
        <v>0</v>
      </c>
      <c r="F179" s="430">
        <f t="shared" si="23"/>
        <v>0</v>
      </c>
      <c r="G179" s="430">
        <f t="shared" si="23"/>
        <v>0</v>
      </c>
      <c r="H179" s="430">
        <f t="shared" si="23"/>
        <v>0</v>
      </c>
      <c r="I179" s="430">
        <f t="shared" si="23"/>
        <v>0</v>
      </c>
      <c r="J179" s="430">
        <f t="shared" si="23"/>
        <v>0</v>
      </c>
      <c r="K179" s="430">
        <f t="shared" si="23"/>
        <v>0</v>
      </c>
      <c r="L179" s="430">
        <f t="shared" si="23"/>
        <v>0</v>
      </c>
      <c r="M179" s="420"/>
      <c r="N179" s="420"/>
      <c r="O179" s="411"/>
    </row>
    <row r="180" spans="2:15" ht="27.75" customHeight="1" x14ac:dyDescent="0.25">
      <c r="B180" s="420"/>
      <c r="C180" s="420"/>
      <c r="D180" s="431"/>
      <c r="E180" s="533" t="str">
        <f>'6a. Seznam dokazil '!BQ196</f>
        <v/>
      </c>
      <c r="F180" s="533" t="str">
        <f>'6a. Seznam dokazil '!BR196</f>
        <v/>
      </c>
      <c r="G180" s="533" t="str">
        <f>'6a. Seznam dokazil '!BS196</f>
        <v/>
      </c>
      <c r="H180" s="533" t="str">
        <f>'6a. Seznam dokazil '!BT196</f>
        <v/>
      </c>
      <c r="I180" s="533" t="str">
        <f>'6a. Seznam dokazil '!BU196</f>
        <v/>
      </c>
      <c r="J180" s="533" t="str">
        <f>'6a. Seznam dokazil '!BV196</f>
        <v/>
      </c>
      <c r="K180" s="533" t="str">
        <f>'6a. Seznam dokazil '!BW196</f>
        <v/>
      </c>
      <c r="L180" s="533" t="str">
        <f>'6a. Seznam dokazil '!BX196</f>
        <v/>
      </c>
      <c r="M180" s="420"/>
      <c r="N180" s="420"/>
      <c r="O180" s="411"/>
    </row>
    <row r="181" spans="2:15" ht="15.75" x14ac:dyDescent="0.25">
      <c r="B181" s="420"/>
      <c r="C181" s="420"/>
      <c r="D181" s="433"/>
      <c r="E181" s="434"/>
      <c r="F181" s="434"/>
      <c r="G181" s="434"/>
      <c r="H181" s="434"/>
      <c r="I181" s="434"/>
      <c r="J181" s="434"/>
      <c r="K181" s="434"/>
      <c r="L181" s="434"/>
      <c r="M181" s="420"/>
      <c r="N181" s="420"/>
      <c r="O181" s="411"/>
    </row>
    <row r="182" spans="2:15" ht="21" x14ac:dyDescent="0.25">
      <c r="B182" s="420"/>
      <c r="C182" s="420"/>
      <c r="D182" s="452" t="str">
        <f>IF(COUNTIF(PARTNER12,"?*"),PARTNER12,"Finančni načrt PARTNERJA 12")</f>
        <v>Finančni načrt PARTNERJA 12</v>
      </c>
      <c r="E182" s="420"/>
      <c r="F182" s="420"/>
      <c r="G182" s="420"/>
      <c r="H182" s="422"/>
      <c r="I182" s="422"/>
      <c r="J182" s="422"/>
      <c r="K182" s="422"/>
      <c r="L182" s="420"/>
      <c r="M182" s="420"/>
      <c r="N182" s="420"/>
      <c r="O182" s="411"/>
    </row>
    <row r="183" spans="2:15" ht="15.75" x14ac:dyDescent="0.25">
      <c r="B183" s="420"/>
      <c r="C183" s="420"/>
      <c r="D183" s="1117"/>
      <c r="E183" s="1118"/>
      <c r="F183" s="1118"/>
      <c r="G183" s="1118"/>
      <c r="H183" s="1118"/>
      <c r="I183" s="1118"/>
      <c r="J183" s="1118"/>
      <c r="K183" s="1118"/>
      <c r="L183" s="1118"/>
      <c r="M183" s="420"/>
      <c r="N183" s="420"/>
      <c r="O183" s="411"/>
    </row>
    <row r="184" spans="2:15" ht="15" customHeight="1" x14ac:dyDescent="0.25">
      <c r="B184" s="420"/>
      <c r="C184" s="420"/>
      <c r="D184" s="436" t="s">
        <v>108</v>
      </c>
      <c r="E184" s="1119" t="s">
        <v>32</v>
      </c>
      <c r="F184" s="1119" t="s">
        <v>109</v>
      </c>
      <c r="G184" s="1120" t="s">
        <v>110</v>
      </c>
      <c r="H184" s="1121"/>
      <c r="I184" s="1119" t="s">
        <v>111</v>
      </c>
      <c r="J184" s="1119"/>
      <c r="K184" s="1119" t="s">
        <v>112</v>
      </c>
      <c r="L184" s="1119" t="s">
        <v>113</v>
      </c>
      <c r="M184" s="420"/>
      <c r="N184" s="420"/>
      <c r="O184" s="411"/>
    </row>
    <row r="185" spans="2:15" ht="30" x14ac:dyDescent="0.25">
      <c r="B185" s="420"/>
      <c r="C185" s="420"/>
      <c r="D185" s="437" t="s">
        <v>31</v>
      </c>
      <c r="E185" s="1119"/>
      <c r="F185" s="1119"/>
      <c r="G185" s="440" t="s">
        <v>114</v>
      </c>
      <c r="H185" s="440" t="s">
        <v>115</v>
      </c>
      <c r="I185" s="441" t="s">
        <v>116</v>
      </c>
      <c r="J185" s="441" t="s">
        <v>117</v>
      </c>
      <c r="K185" s="1119"/>
      <c r="L185" s="1119"/>
      <c r="M185" s="420"/>
      <c r="N185" s="420"/>
      <c r="O185" s="411"/>
    </row>
    <row r="186" spans="2:15" x14ac:dyDescent="0.25">
      <c r="B186" s="420"/>
      <c r="C186" s="420"/>
      <c r="D186" s="442" t="s">
        <v>98</v>
      </c>
      <c r="E186" s="170">
        <f>'6a. Seznam dokazil '!AB201</f>
        <v>0</v>
      </c>
      <c r="F186" s="170">
        <f>'6a. Seznam dokazil '!AC201</f>
        <v>0</v>
      </c>
      <c r="G186" s="170">
        <f>'6a. Seznam dokazil '!AD201</f>
        <v>0</v>
      </c>
      <c r="H186" s="170">
        <f>'6a. Seznam dokazil '!AE201</f>
        <v>0</v>
      </c>
      <c r="I186" s="170">
        <f>'6a. Seznam dokazil '!AF201</f>
        <v>0</v>
      </c>
      <c r="J186" s="170">
        <f>'6a. Seznam dokazil '!AG201</f>
        <v>0</v>
      </c>
      <c r="K186" s="170">
        <f>'6a. Seznam dokazil '!AH201</f>
        <v>0</v>
      </c>
      <c r="L186" s="62">
        <f t="shared" ref="L186:L191" si="24">SUM(E186:K186)</f>
        <v>0</v>
      </c>
      <c r="M186" s="420"/>
      <c r="N186" s="420"/>
      <c r="O186" s="411"/>
    </row>
    <row r="187" spans="2:15" ht="15" customHeight="1" x14ac:dyDescent="0.25">
      <c r="B187" s="420"/>
      <c r="C187" s="420"/>
      <c r="D187" s="442" t="s">
        <v>118</v>
      </c>
      <c r="E187" s="170">
        <f>'6a. Seznam dokazil '!AB202</f>
        <v>0</v>
      </c>
      <c r="F187" s="170">
        <f>'6a. Seznam dokazil '!AC202</f>
        <v>0</v>
      </c>
      <c r="G187" s="170">
        <f>'6a. Seznam dokazil '!AD202</f>
        <v>0</v>
      </c>
      <c r="H187" s="170">
        <f>'6a. Seznam dokazil '!AE202</f>
        <v>0</v>
      </c>
      <c r="I187" s="170">
        <f>'6a. Seznam dokazil '!AF202</f>
        <v>0</v>
      </c>
      <c r="J187" s="170">
        <f>'6a. Seznam dokazil '!AG202</f>
        <v>0</v>
      </c>
      <c r="K187" s="170">
        <f>'6a. Seznam dokazil '!AH202</f>
        <v>0</v>
      </c>
      <c r="L187" s="62">
        <f t="shared" si="24"/>
        <v>0</v>
      </c>
      <c r="M187" s="420"/>
      <c r="N187" s="420"/>
      <c r="O187" s="411"/>
    </row>
    <row r="188" spans="2:15" x14ac:dyDescent="0.25">
      <c r="B188" s="420"/>
      <c r="C188" s="420"/>
      <c r="D188" s="442" t="s">
        <v>77</v>
      </c>
      <c r="E188" s="170">
        <f>'6a. Seznam dokazil '!AB203</f>
        <v>0</v>
      </c>
      <c r="F188" s="170">
        <f>'6a. Seznam dokazil '!AC203</f>
        <v>0</v>
      </c>
      <c r="G188" s="170">
        <f>'6a. Seznam dokazil '!AD203</f>
        <v>0</v>
      </c>
      <c r="H188" s="170">
        <f>'6a. Seznam dokazil '!AE203</f>
        <v>0</v>
      </c>
      <c r="I188" s="170">
        <f>'6a. Seznam dokazil '!AF203</f>
        <v>0</v>
      </c>
      <c r="J188" s="170">
        <f>'6a. Seznam dokazil '!AG203</f>
        <v>0</v>
      </c>
      <c r="K188" s="170">
        <f>'6a. Seznam dokazil '!AH203</f>
        <v>0</v>
      </c>
      <c r="L188" s="62">
        <f t="shared" si="24"/>
        <v>0</v>
      </c>
      <c r="M188" s="420"/>
      <c r="N188" s="420"/>
      <c r="O188" s="411"/>
    </row>
    <row r="189" spans="2:15" x14ac:dyDescent="0.25">
      <c r="B189" s="420"/>
      <c r="C189" s="420"/>
      <c r="D189" s="442" t="s">
        <v>78</v>
      </c>
      <c r="E189" s="170">
        <f>'6a. Seznam dokazil '!AB204</f>
        <v>0</v>
      </c>
      <c r="F189" s="170">
        <f>'6a. Seznam dokazil '!AC204</f>
        <v>0</v>
      </c>
      <c r="G189" s="170">
        <f>'6a. Seznam dokazil '!AD204</f>
        <v>0</v>
      </c>
      <c r="H189" s="170">
        <f>'6a. Seznam dokazil '!AE204</f>
        <v>0</v>
      </c>
      <c r="I189" s="170">
        <f>'6a. Seznam dokazil '!AF204</f>
        <v>0</v>
      </c>
      <c r="J189" s="170">
        <f>'6a. Seznam dokazil '!AG204</f>
        <v>0</v>
      </c>
      <c r="K189" s="170">
        <f>'6a. Seznam dokazil '!AH204</f>
        <v>0</v>
      </c>
      <c r="L189" s="62">
        <f t="shared" si="24"/>
        <v>0</v>
      </c>
      <c r="M189" s="420"/>
      <c r="N189" s="420"/>
      <c r="O189" s="411"/>
    </row>
    <row r="190" spans="2:15" x14ac:dyDescent="0.25">
      <c r="B190" s="420"/>
      <c r="C190" s="420"/>
      <c r="D190" s="442" t="s">
        <v>79</v>
      </c>
      <c r="E190" s="170">
        <f>'6a. Seznam dokazil '!AB205</f>
        <v>0</v>
      </c>
      <c r="F190" s="170">
        <f>'6a. Seznam dokazil '!AC205</f>
        <v>0</v>
      </c>
      <c r="G190" s="170">
        <f>'6a. Seznam dokazil '!AD205</f>
        <v>0</v>
      </c>
      <c r="H190" s="170">
        <f>'6a. Seznam dokazil '!AE205</f>
        <v>0</v>
      </c>
      <c r="I190" s="170">
        <f>'6a. Seznam dokazil '!AF205</f>
        <v>0</v>
      </c>
      <c r="J190" s="170">
        <f>'6a. Seznam dokazil '!AG205</f>
        <v>0</v>
      </c>
      <c r="K190" s="170">
        <f>'6a. Seznam dokazil '!AH205</f>
        <v>0</v>
      </c>
      <c r="L190" s="62">
        <f t="shared" si="24"/>
        <v>0</v>
      </c>
      <c r="M190" s="420"/>
      <c r="N190" s="420"/>
      <c r="O190" s="411"/>
    </row>
    <row r="191" spans="2:15" x14ac:dyDescent="0.25">
      <c r="B191" s="420"/>
      <c r="C191" s="420"/>
      <c r="D191" s="442" t="s">
        <v>100</v>
      </c>
      <c r="E191" s="170">
        <f>'6a. Seznam dokazil '!AB206</f>
        <v>0</v>
      </c>
      <c r="F191" s="170">
        <f>'6a. Seznam dokazil '!AC206</f>
        <v>0</v>
      </c>
      <c r="G191" s="170">
        <f>'6a. Seznam dokazil '!AD206</f>
        <v>0</v>
      </c>
      <c r="H191" s="170">
        <f>'6a. Seznam dokazil '!AE206</f>
        <v>0</v>
      </c>
      <c r="I191" s="170">
        <f>'6a. Seznam dokazil '!AF206</f>
        <v>0</v>
      </c>
      <c r="J191" s="170">
        <f>'6a. Seznam dokazil '!AG206</f>
        <v>0</v>
      </c>
      <c r="K191" s="170">
        <f>'6a. Seznam dokazil '!AH206</f>
        <v>0</v>
      </c>
      <c r="L191" s="62">
        <f t="shared" si="24"/>
        <v>0</v>
      </c>
      <c r="M191" s="420"/>
      <c r="N191" s="420"/>
      <c r="O191" s="411"/>
    </row>
    <row r="192" spans="2:15" ht="30" x14ac:dyDescent="0.25">
      <c r="B192" s="420"/>
      <c r="C192" s="420"/>
      <c r="D192" s="439" t="s">
        <v>133</v>
      </c>
      <c r="E192" s="430">
        <f t="shared" ref="E192:L192" si="25">SUM(E186:E191)</f>
        <v>0</v>
      </c>
      <c r="F192" s="430">
        <f t="shared" si="25"/>
        <v>0</v>
      </c>
      <c r="G192" s="430">
        <f t="shared" si="25"/>
        <v>0</v>
      </c>
      <c r="H192" s="430">
        <f t="shared" si="25"/>
        <v>0</v>
      </c>
      <c r="I192" s="430">
        <f t="shared" si="25"/>
        <v>0</v>
      </c>
      <c r="J192" s="430">
        <f t="shared" si="25"/>
        <v>0</v>
      </c>
      <c r="K192" s="430">
        <f t="shared" si="25"/>
        <v>0</v>
      </c>
      <c r="L192" s="430">
        <f t="shared" si="25"/>
        <v>0</v>
      </c>
      <c r="M192" s="420"/>
      <c r="N192" s="420"/>
      <c r="O192" s="411"/>
    </row>
    <row r="193" spans="2:15" ht="27.75" customHeight="1" x14ac:dyDescent="0.25">
      <c r="B193" s="420"/>
      <c r="C193" s="420"/>
      <c r="D193" s="431"/>
      <c r="E193" s="533" t="str">
        <f>'6a. Seznam dokazil '!BQ208</f>
        <v/>
      </c>
      <c r="F193" s="533" t="str">
        <f>'6a. Seznam dokazil '!BR208</f>
        <v/>
      </c>
      <c r="G193" s="533" t="str">
        <f>'6a. Seznam dokazil '!BS208</f>
        <v/>
      </c>
      <c r="H193" s="533" t="str">
        <f>'6a. Seznam dokazil '!BT208</f>
        <v/>
      </c>
      <c r="I193" s="533" t="str">
        <f>'6a. Seznam dokazil '!BU208</f>
        <v/>
      </c>
      <c r="J193" s="533" t="str">
        <f>'6a. Seznam dokazil '!BV208</f>
        <v/>
      </c>
      <c r="K193" s="533" t="str">
        <f>'6a. Seznam dokazil '!BW208</f>
        <v/>
      </c>
      <c r="L193" s="533" t="str">
        <f>'6a. Seznam dokazil '!BX208</f>
        <v/>
      </c>
      <c r="M193" s="420"/>
      <c r="N193" s="420"/>
      <c r="O193" s="411"/>
    </row>
    <row r="194" spans="2:15" ht="15.75" x14ac:dyDescent="0.25">
      <c r="B194" s="420"/>
      <c r="C194" s="420"/>
      <c r="D194" s="433"/>
      <c r="E194" s="434"/>
      <c r="F194" s="434"/>
      <c r="G194" s="434"/>
      <c r="H194" s="434"/>
      <c r="I194" s="434"/>
      <c r="J194" s="434"/>
      <c r="K194" s="434"/>
      <c r="L194" s="434"/>
      <c r="M194" s="420"/>
      <c r="N194" s="420"/>
      <c r="O194" s="411"/>
    </row>
    <row r="195" spans="2:15" ht="21" x14ac:dyDescent="0.25">
      <c r="B195" s="420"/>
      <c r="C195" s="420"/>
      <c r="D195" s="452" t="str">
        <f>IF(COUNTIF(PARTNER13,"?*"),PARTNER13,"Finančni načrt PARTNERJA 13")</f>
        <v>Finančni načrt PARTNERJA 13</v>
      </c>
      <c r="E195" s="420"/>
      <c r="F195" s="420"/>
      <c r="G195" s="420"/>
      <c r="H195" s="422"/>
      <c r="I195" s="422"/>
      <c r="J195" s="422"/>
      <c r="K195" s="422"/>
      <c r="L195" s="420"/>
      <c r="M195" s="420"/>
      <c r="N195" s="420"/>
      <c r="O195" s="411"/>
    </row>
    <row r="196" spans="2:15" ht="15.75" x14ac:dyDescent="0.25">
      <c r="B196" s="420"/>
      <c r="C196" s="420"/>
      <c r="D196" s="1117"/>
      <c r="E196" s="1118"/>
      <c r="F196" s="1118"/>
      <c r="G196" s="1118"/>
      <c r="H196" s="1118"/>
      <c r="I196" s="1118"/>
      <c r="J196" s="1118"/>
      <c r="K196" s="1118"/>
      <c r="L196" s="1118"/>
      <c r="M196" s="420"/>
      <c r="N196" s="420"/>
      <c r="O196" s="411"/>
    </row>
    <row r="197" spans="2:15" ht="15" customHeight="1" x14ac:dyDescent="0.25">
      <c r="B197" s="420"/>
      <c r="C197" s="420"/>
      <c r="D197" s="436" t="s">
        <v>108</v>
      </c>
      <c r="E197" s="1119" t="s">
        <v>32</v>
      </c>
      <c r="F197" s="1119" t="s">
        <v>109</v>
      </c>
      <c r="G197" s="1120" t="s">
        <v>110</v>
      </c>
      <c r="H197" s="1121"/>
      <c r="I197" s="1119" t="s">
        <v>111</v>
      </c>
      <c r="J197" s="1119"/>
      <c r="K197" s="1119" t="s">
        <v>112</v>
      </c>
      <c r="L197" s="1119" t="s">
        <v>113</v>
      </c>
      <c r="M197" s="420"/>
      <c r="N197" s="420"/>
      <c r="O197" s="411"/>
    </row>
    <row r="198" spans="2:15" ht="30" x14ac:dyDescent="0.25">
      <c r="B198" s="420"/>
      <c r="C198" s="420"/>
      <c r="D198" s="437" t="s">
        <v>31</v>
      </c>
      <c r="E198" s="1119"/>
      <c r="F198" s="1119"/>
      <c r="G198" s="440" t="s">
        <v>114</v>
      </c>
      <c r="H198" s="440" t="s">
        <v>115</v>
      </c>
      <c r="I198" s="441" t="s">
        <v>116</v>
      </c>
      <c r="J198" s="441" t="s">
        <v>117</v>
      </c>
      <c r="K198" s="1119"/>
      <c r="L198" s="1119"/>
      <c r="M198" s="420"/>
      <c r="N198" s="420"/>
      <c r="O198" s="411"/>
    </row>
    <row r="199" spans="2:15" x14ac:dyDescent="0.25">
      <c r="B199" s="420"/>
      <c r="C199" s="420"/>
      <c r="D199" s="442" t="s">
        <v>98</v>
      </c>
      <c r="E199" s="170">
        <f>'6a. Seznam dokazil '!AB213</f>
        <v>0</v>
      </c>
      <c r="F199" s="170">
        <f>'6a. Seznam dokazil '!AC213</f>
        <v>0</v>
      </c>
      <c r="G199" s="170">
        <f>'6a. Seznam dokazil '!AD213</f>
        <v>0</v>
      </c>
      <c r="H199" s="170">
        <f>'6a. Seznam dokazil '!AE213</f>
        <v>0</v>
      </c>
      <c r="I199" s="170">
        <f>'6a. Seznam dokazil '!AF213</f>
        <v>0</v>
      </c>
      <c r="J199" s="170">
        <f>'6a. Seznam dokazil '!AG213</f>
        <v>0</v>
      </c>
      <c r="K199" s="170">
        <f>'6a. Seznam dokazil '!AH213</f>
        <v>0</v>
      </c>
      <c r="L199" s="62">
        <f t="shared" ref="L199:L204" si="26">SUM(E199:K199)</f>
        <v>0</v>
      </c>
      <c r="M199" s="420"/>
      <c r="N199" s="420"/>
      <c r="O199" s="411"/>
    </row>
    <row r="200" spans="2:15" ht="15" customHeight="1" x14ac:dyDescent="0.25">
      <c r="B200" s="420"/>
      <c r="C200" s="420"/>
      <c r="D200" s="442" t="s">
        <v>118</v>
      </c>
      <c r="E200" s="170">
        <f>'6a. Seznam dokazil '!AB214</f>
        <v>0</v>
      </c>
      <c r="F200" s="170">
        <f>'6a. Seznam dokazil '!AC214</f>
        <v>0</v>
      </c>
      <c r="G200" s="170">
        <f>'6a. Seznam dokazil '!AD214</f>
        <v>0</v>
      </c>
      <c r="H200" s="170">
        <f>'6a. Seznam dokazil '!AE214</f>
        <v>0</v>
      </c>
      <c r="I200" s="170">
        <f>'6a. Seznam dokazil '!AF214</f>
        <v>0</v>
      </c>
      <c r="J200" s="170">
        <f>'6a. Seznam dokazil '!AG214</f>
        <v>0</v>
      </c>
      <c r="K200" s="170">
        <f>'6a. Seznam dokazil '!AH214</f>
        <v>0</v>
      </c>
      <c r="L200" s="62">
        <f t="shared" si="26"/>
        <v>0</v>
      </c>
      <c r="M200" s="420"/>
      <c r="N200" s="420"/>
      <c r="O200" s="411"/>
    </row>
    <row r="201" spans="2:15" x14ac:dyDescent="0.25">
      <c r="B201" s="420"/>
      <c r="C201" s="420"/>
      <c r="D201" s="442" t="s">
        <v>77</v>
      </c>
      <c r="E201" s="170">
        <f>'6a. Seznam dokazil '!AB215</f>
        <v>0</v>
      </c>
      <c r="F201" s="170">
        <f>'6a. Seznam dokazil '!AC215</f>
        <v>0</v>
      </c>
      <c r="G201" s="170">
        <f>'6a. Seznam dokazil '!AD215</f>
        <v>0</v>
      </c>
      <c r="H201" s="170">
        <f>'6a. Seznam dokazil '!AE215</f>
        <v>0</v>
      </c>
      <c r="I201" s="170">
        <f>'6a. Seznam dokazil '!AF215</f>
        <v>0</v>
      </c>
      <c r="J201" s="170">
        <f>'6a. Seznam dokazil '!AG215</f>
        <v>0</v>
      </c>
      <c r="K201" s="170">
        <f>'6a. Seznam dokazil '!AH215</f>
        <v>0</v>
      </c>
      <c r="L201" s="62">
        <f t="shared" si="26"/>
        <v>0</v>
      </c>
      <c r="M201" s="420"/>
      <c r="N201" s="420"/>
      <c r="O201" s="411"/>
    </row>
    <row r="202" spans="2:15" x14ac:dyDescent="0.25">
      <c r="B202" s="420"/>
      <c r="C202" s="420"/>
      <c r="D202" s="442" t="s">
        <v>78</v>
      </c>
      <c r="E202" s="170">
        <f>'6a. Seznam dokazil '!AB216</f>
        <v>0</v>
      </c>
      <c r="F202" s="170">
        <f>'6a. Seznam dokazil '!AC216</f>
        <v>0</v>
      </c>
      <c r="G202" s="170">
        <f>'6a. Seznam dokazil '!AD216</f>
        <v>0</v>
      </c>
      <c r="H202" s="170">
        <f>'6a. Seznam dokazil '!AE216</f>
        <v>0</v>
      </c>
      <c r="I202" s="170">
        <f>'6a. Seznam dokazil '!AF216</f>
        <v>0</v>
      </c>
      <c r="J202" s="170">
        <f>'6a. Seznam dokazil '!AG216</f>
        <v>0</v>
      </c>
      <c r="K202" s="170">
        <f>'6a. Seznam dokazil '!AH216</f>
        <v>0</v>
      </c>
      <c r="L202" s="62">
        <f t="shared" si="26"/>
        <v>0</v>
      </c>
      <c r="M202" s="420"/>
      <c r="N202" s="420"/>
      <c r="O202" s="411"/>
    </row>
    <row r="203" spans="2:15" x14ac:dyDescent="0.25">
      <c r="B203" s="420"/>
      <c r="C203" s="420"/>
      <c r="D203" s="442" t="s">
        <v>79</v>
      </c>
      <c r="E203" s="170">
        <f>'6a. Seznam dokazil '!AB217</f>
        <v>0</v>
      </c>
      <c r="F203" s="170">
        <f>'6a. Seznam dokazil '!AC217</f>
        <v>0</v>
      </c>
      <c r="G203" s="170">
        <f>'6a. Seznam dokazil '!AD217</f>
        <v>0</v>
      </c>
      <c r="H203" s="170">
        <f>'6a. Seznam dokazil '!AE217</f>
        <v>0</v>
      </c>
      <c r="I203" s="170">
        <f>'6a. Seznam dokazil '!AF217</f>
        <v>0</v>
      </c>
      <c r="J203" s="170">
        <f>'6a. Seznam dokazil '!AG217</f>
        <v>0</v>
      </c>
      <c r="K203" s="170">
        <f>'6a. Seznam dokazil '!AH217</f>
        <v>0</v>
      </c>
      <c r="L203" s="62">
        <f t="shared" si="26"/>
        <v>0</v>
      </c>
      <c r="M203" s="420"/>
      <c r="N203" s="420"/>
      <c r="O203" s="411"/>
    </row>
    <row r="204" spans="2:15" x14ac:dyDescent="0.25">
      <c r="B204" s="420"/>
      <c r="C204" s="420"/>
      <c r="D204" s="442" t="s">
        <v>100</v>
      </c>
      <c r="E204" s="170">
        <f>'6a. Seznam dokazil '!AB218</f>
        <v>0</v>
      </c>
      <c r="F204" s="170">
        <f>'6a. Seznam dokazil '!AC218</f>
        <v>0</v>
      </c>
      <c r="G204" s="170">
        <f>'6a. Seznam dokazil '!AD218</f>
        <v>0</v>
      </c>
      <c r="H204" s="170">
        <f>'6a. Seznam dokazil '!AE218</f>
        <v>0</v>
      </c>
      <c r="I204" s="170">
        <f>'6a. Seznam dokazil '!AF218</f>
        <v>0</v>
      </c>
      <c r="J204" s="170">
        <f>'6a. Seznam dokazil '!AG218</f>
        <v>0</v>
      </c>
      <c r="K204" s="170">
        <f>'6a. Seznam dokazil '!AH218</f>
        <v>0</v>
      </c>
      <c r="L204" s="62">
        <f t="shared" si="26"/>
        <v>0</v>
      </c>
      <c r="M204" s="420"/>
      <c r="N204" s="420"/>
      <c r="O204" s="411"/>
    </row>
    <row r="205" spans="2:15" ht="30" x14ac:dyDescent="0.25">
      <c r="B205" s="420"/>
      <c r="C205" s="420"/>
      <c r="D205" s="439" t="s">
        <v>134</v>
      </c>
      <c r="E205" s="430">
        <f t="shared" ref="E205:L205" si="27">SUM(E199:E204)</f>
        <v>0</v>
      </c>
      <c r="F205" s="430">
        <f t="shared" si="27"/>
        <v>0</v>
      </c>
      <c r="G205" s="430">
        <f t="shared" si="27"/>
        <v>0</v>
      </c>
      <c r="H205" s="430">
        <f t="shared" si="27"/>
        <v>0</v>
      </c>
      <c r="I205" s="430">
        <f t="shared" si="27"/>
        <v>0</v>
      </c>
      <c r="J205" s="430">
        <f t="shared" si="27"/>
        <v>0</v>
      </c>
      <c r="K205" s="430">
        <f t="shared" si="27"/>
        <v>0</v>
      </c>
      <c r="L205" s="430">
        <f t="shared" si="27"/>
        <v>0</v>
      </c>
      <c r="M205" s="420"/>
      <c r="N205" s="420"/>
      <c r="O205" s="411"/>
    </row>
    <row r="206" spans="2:15" ht="27.75" customHeight="1" x14ac:dyDescent="0.25">
      <c r="B206" s="420"/>
      <c r="C206" s="420"/>
      <c r="D206" s="431"/>
      <c r="E206" s="533" t="str">
        <f>'6a. Seznam dokazil '!BQ220</f>
        <v/>
      </c>
      <c r="F206" s="533" t="str">
        <f>'6a. Seznam dokazil '!BR220</f>
        <v/>
      </c>
      <c r="G206" s="533" t="str">
        <f>'6a. Seznam dokazil '!BS220</f>
        <v/>
      </c>
      <c r="H206" s="533" t="str">
        <f>'6a. Seznam dokazil '!BT220</f>
        <v/>
      </c>
      <c r="I206" s="533" t="str">
        <f>'6a. Seznam dokazil '!BU220</f>
        <v/>
      </c>
      <c r="J206" s="533" t="str">
        <f>'6a. Seznam dokazil '!BV220</f>
        <v/>
      </c>
      <c r="K206" s="533" t="str">
        <f>'6a. Seznam dokazil '!BW220</f>
        <v/>
      </c>
      <c r="L206" s="533" t="str">
        <f>'6a. Seznam dokazil '!BX220</f>
        <v/>
      </c>
      <c r="M206" s="420"/>
      <c r="N206" s="420"/>
      <c r="O206" s="411"/>
    </row>
    <row r="207" spans="2:15" ht="15.75" x14ac:dyDescent="0.25">
      <c r="B207" s="420"/>
      <c r="C207" s="420"/>
      <c r="D207" s="433"/>
      <c r="E207" s="434"/>
      <c r="F207" s="434"/>
      <c r="G207" s="434"/>
      <c r="H207" s="434"/>
      <c r="I207" s="434"/>
      <c r="J207" s="434"/>
      <c r="K207" s="434"/>
      <c r="L207" s="434"/>
      <c r="M207" s="420"/>
      <c r="N207" s="420"/>
      <c r="O207" s="411"/>
    </row>
    <row r="208" spans="2:15" ht="21" x14ac:dyDescent="0.25">
      <c r="B208" s="420"/>
      <c r="C208" s="420"/>
      <c r="D208" s="452" t="str">
        <f>IF(COUNTIF(PARTNER14,"?*"),PARTNER14,"Finančni načrt PARTNERJA 14")</f>
        <v>Finančni načrt PARTNERJA 14</v>
      </c>
      <c r="E208" s="420"/>
      <c r="F208" s="420"/>
      <c r="G208" s="420"/>
      <c r="H208" s="422"/>
      <c r="I208" s="422"/>
      <c r="J208" s="422"/>
      <c r="K208" s="422"/>
      <c r="L208" s="420"/>
      <c r="M208" s="420"/>
      <c r="N208" s="420"/>
      <c r="O208" s="411"/>
    </row>
    <row r="209" spans="2:15" ht="15.75" x14ac:dyDescent="0.25">
      <c r="B209" s="420"/>
      <c r="C209" s="420"/>
      <c r="D209" s="1117"/>
      <c r="E209" s="1118"/>
      <c r="F209" s="1118"/>
      <c r="G209" s="1118"/>
      <c r="H209" s="1118"/>
      <c r="I209" s="1118"/>
      <c r="J209" s="1118"/>
      <c r="K209" s="1118"/>
      <c r="L209" s="1118"/>
      <c r="M209" s="420"/>
      <c r="N209" s="420"/>
      <c r="O209" s="411"/>
    </row>
    <row r="210" spans="2:15" ht="15" customHeight="1" x14ac:dyDescent="0.25">
      <c r="B210" s="420"/>
      <c r="C210" s="420"/>
      <c r="D210" s="436" t="s">
        <v>108</v>
      </c>
      <c r="E210" s="1119" t="s">
        <v>32</v>
      </c>
      <c r="F210" s="1119" t="s">
        <v>109</v>
      </c>
      <c r="G210" s="1120" t="s">
        <v>110</v>
      </c>
      <c r="H210" s="1121"/>
      <c r="I210" s="1119" t="s">
        <v>111</v>
      </c>
      <c r="J210" s="1119"/>
      <c r="K210" s="1119" t="s">
        <v>112</v>
      </c>
      <c r="L210" s="1119" t="s">
        <v>113</v>
      </c>
      <c r="M210" s="420"/>
      <c r="N210" s="420"/>
      <c r="O210" s="411"/>
    </row>
    <row r="211" spans="2:15" ht="30" x14ac:dyDescent="0.25">
      <c r="B211" s="420"/>
      <c r="C211" s="420"/>
      <c r="D211" s="437" t="s">
        <v>31</v>
      </c>
      <c r="E211" s="1119"/>
      <c r="F211" s="1119"/>
      <c r="G211" s="440" t="s">
        <v>114</v>
      </c>
      <c r="H211" s="440" t="s">
        <v>115</v>
      </c>
      <c r="I211" s="441" t="s">
        <v>116</v>
      </c>
      <c r="J211" s="441" t="s">
        <v>117</v>
      </c>
      <c r="K211" s="1119"/>
      <c r="L211" s="1119"/>
      <c r="M211" s="420"/>
      <c r="N211" s="420"/>
      <c r="O211" s="411"/>
    </row>
    <row r="212" spans="2:15" x14ac:dyDescent="0.25">
      <c r="B212" s="420"/>
      <c r="C212" s="420"/>
      <c r="D212" s="442" t="s">
        <v>98</v>
      </c>
      <c r="E212" s="170">
        <f>'6a. Seznam dokazil '!AB225</f>
        <v>0</v>
      </c>
      <c r="F212" s="170">
        <f>'6a. Seznam dokazil '!AC225</f>
        <v>0</v>
      </c>
      <c r="G212" s="170">
        <f>'6a. Seznam dokazil '!AD225</f>
        <v>0</v>
      </c>
      <c r="H212" s="170">
        <f>'6a. Seznam dokazil '!AE225</f>
        <v>0</v>
      </c>
      <c r="I212" s="170">
        <f>'6a. Seznam dokazil '!AF225</f>
        <v>0</v>
      </c>
      <c r="J212" s="170">
        <f>'6a. Seznam dokazil '!AG225</f>
        <v>0</v>
      </c>
      <c r="K212" s="170">
        <f>'6a. Seznam dokazil '!AH225</f>
        <v>0</v>
      </c>
      <c r="L212" s="62">
        <f t="shared" ref="L212:L217" si="28">SUM(E212:K212)</f>
        <v>0</v>
      </c>
      <c r="M212" s="420"/>
      <c r="N212" s="420"/>
      <c r="O212" s="411"/>
    </row>
    <row r="213" spans="2:15" ht="15" customHeight="1" x14ac:dyDescent="0.25">
      <c r="B213" s="420"/>
      <c r="C213" s="420"/>
      <c r="D213" s="442" t="s">
        <v>118</v>
      </c>
      <c r="E213" s="170">
        <f>'6a. Seznam dokazil '!AB226</f>
        <v>0</v>
      </c>
      <c r="F213" s="170">
        <f>'6a. Seznam dokazil '!AC226</f>
        <v>0</v>
      </c>
      <c r="G213" s="170">
        <f>'6a. Seznam dokazil '!AD226</f>
        <v>0</v>
      </c>
      <c r="H213" s="170">
        <f>'6a. Seznam dokazil '!AE226</f>
        <v>0</v>
      </c>
      <c r="I213" s="170">
        <f>'6a. Seznam dokazil '!AF226</f>
        <v>0</v>
      </c>
      <c r="J213" s="170">
        <f>'6a. Seznam dokazil '!AG226</f>
        <v>0</v>
      </c>
      <c r="K213" s="170">
        <f>'6a. Seznam dokazil '!AH226</f>
        <v>0</v>
      </c>
      <c r="L213" s="62">
        <f t="shared" si="28"/>
        <v>0</v>
      </c>
      <c r="M213" s="420"/>
      <c r="N213" s="420"/>
      <c r="O213" s="411"/>
    </row>
    <row r="214" spans="2:15" x14ac:dyDescent="0.25">
      <c r="B214" s="420"/>
      <c r="C214" s="420"/>
      <c r="D214" s="442" t="s">
        <v>77</v>
      </c>
      <c r="E214" s="170">
        <f>'6a. Seznam dokazil '!AB227</f>
        <v>0</v>
      </c>
      <c r="F214" s="170">
        <f>'6a. Seznam dokazil '!AC227</f>
        <v>0</v>
      </c>
      <c r="G214" s="170">
        <f>'6a. Seznam dokazil '!AD227</f>
        <v>0</v>
      </c>
      <c r="H214" s="170">
        <f>'6a. Seznam dokazil '!AE227</f>
        <v>0</v>
      </c>
      <c r="I214" s="170">
        <f>'6a. Seznam dokazil '!AF227</f>
        <v>0</v>
      </c>
      <c r="J214" s="170">
        <f>'6a. Seznam dokazil '!AG227</f>
        <v>0</v>
      </c>
      <c r="K214" s="170">
        <f>'6a. Seznam dokazil '!AH227</f>
        <v>0</v>
      </c>
      <c r="L214" s="62">
        <f t="shared" si="28"/>
        <v>0</v>
      </c>
      <c r="M214" s="420"/>
      <c r="N214" s="420"/>
      <c r="O214" s="411"/>
    </row>
    <row r="215" spans="2:15" x14ac:dyDescent="0.25">
      <c r="B215" s="420"/>
      <c r="C215" s="420"/>
      <c r="D215" s="442" t="s">
        <v>78</v>
      </c>
      <c r="E215" s="170">
        <f>'6a. Seznam dokazil '!AB228</f>
        <v>0</v>
      </c>
      <c r="F215" s="170">
        <f>'6a. Seznam dokazil '!AC228</f>
        <v>0</v>
      </c>
      <c r="G215" s="170">
        <f>'6a. Seznam dokazil '!AD228</f>
        <v>0</v>
      </c>
      <c r="H215" s="170">
        <f>'6a. Seznam dokazil '!AE228</f>
        <v>0</v>
      </c>
      <c r="I215" s="170">
        <f>'6a. Seznam dokazil '!AF228</f>
        <v>0</v>
      </c>
      <c r="J215" s="170">
        <f>'6a. Seznam dokazil '!AG228</f>
        <v>0</v>
      </c>
      <c r="K215" s="170">
        <f>'6a. Seznam dokazil '!AH228</f>
        <v>0</v>
      </c>
      <c r="L215" s="62">
        <f t="shared" si="28"/>
        <v>0</v>
      </c>
      <c r="M215" s="420"/>
      <c r="N215" s="420"/>
      <c r="O215" s="411"/>
    </row>
    <row r="216" spans="2:15" x14ac:dyDescent="0.25">
      <c r="B216" s="420"/>
      <c r="C216" s="420"/>
      <c r="D216" s="442" t="s">
        <v>79</v>
      </c>
      <c r="E216" s="170">
        <f>'6a. Seznam dokazil '!AB229</f>
        <v>0</v>
      </c>
      <c r="F216" s="170">
        <f>'6a. Seznam dokazil '!AC229</f>
        <v>0</v>
      </c>
      <c r="G216" s="170">
        <f>'6a. Seznam dokazil '!AD229</f>
        <v>0</v>
      </c>
      <c r="H216" s="170">
        <f>'6a. Seznam dokazil '!AE229</f>
        <v>0</v>
      </c>
      <c r="I216" s="170">
        <f>'6a. Seznam dokazil '!AF229</f>
        <v>0</v>
      </c>
      <c r="J216" s="170">
        <f>'6a. Seznam dokazil '!AG229</f>
        <v>0</v>
      </c>
      <c r="K216" s="170">
        <f>'6a. Seznam dokazil '!AH229</f>
        <v>0</v>
      </c>
      <c r="L216" s="62">
        <f t="shared" si="28"/>
        <v>0</v>
      </c>
      <c r="M216" s="420"/>
      <c r="N216" s="420"/>
      <c r="O216" s="411"/>
    </row>
    <row r="217" spans="2:15" x14ac:dyDescent="0.25">
      <c r="B217" s="420"/>
      <c r="C217" s="420"/>
      <c r="D217" s="442" t="s">
        <v>100</v>
      </c>
      <c r="E217" s="170">
        <f>'6a. Seznam dokazil '!AB230</f>
        <v>0</v>
      </c>
      <c r="F217" s="170">
        <f>'6a. Seznam dokazil '!AC230</f>
        <v>0</v>
      </c>
      <c r="G217" s="170">
        <f>'6a. Seznam dokazil '!AD230</f>
        <v>0</v>
      </c>
      <c r="H217" s="170">
        <f>'6a. Seznam dokazil '!AE230</f>
        <v>0</v>
      </c>
      <c r="I217" s="170">
        <f>'6a. Seznam dokazil '!AF230</f>
        <v>0</v>
      </c>
      <c r="J217" s="170">
        <f>'6a. Seznam dokazil '!AG230</f>
        <v>0</v>
      </c>
      <c r="K217" s="170">
        <f>'6a. Seznam dokazil '!AH230</f>
        <v>0</v>
      </c>
      <c r="L217" s="62">
        <f t="shared" si="28"/>
        <v>0</v>
      </c>
      <c r="M217" s="420"/>
      <c r="N217" s="420"/>
      <c r="O217" s="411"/>
    </row>
    <row r="218" spans="2:15" ht="30" x14ac:dyDescent="0.25">
      <c r="B218" s="420"/>
      <c r="C218" s="420"/>
      <c r="D218" s="439" t="s">
        <v>135</v>
      </c>
      <c r="E218" s="430">
        <f t="shared" ref="E218:L218" si="29">SUM(E212:E217)</f>
        <v>0</v>
      </c>
      <c r="F218" s="430">
        <f t="shared" si="29"/>
        <v>0</v>
      </c>
      <c r="G218" s="430">
        <f t="shared" si="29"/>
        <v>0</v>
      </c>
      <c r="H218" s="430">
        <f t="shared" si="29"/>
        <v>0</v>
      </c>
      <c r="I218" s="430">
        <f t="shared" si="29"/>
        <v>0</v>
      </c>
      <c r="J218" s="430">
        <f t="shared" si="29"/>
        <v>0</v>
      </c>
      <c r="K218" s="430">
        <f t="shared" si="29"/>
        <v>0</v>
      </c>
      <c r="L218" s="430">
        <f t="shared" si="29"/>
        <v>0</v>
      </c>
      <c r="M218" s="420"/>
      <c r="N218" s="420"/>
      <c r="O218" s="411"/>
    </row>
    <row r="219" spans="2:15" ht="27.75" customHeight="1" x14ac:dyDescent="0.25">
      <c r="B219" s="420"/>
      <c r="C219" s="420"/>
      <c r="D219" s="431"/>
      <c r="E219" s="533" t="str">
        <f>'6a. Seznam dokazil '!BQ232</f>
        <v/>
      </c>
      <c r="F219" s="533" t="str">
        <f>'6a. Seznam dokazil '!BR232</f>
        <v/>
      </c>
      <c r="G219" s="533" t="str">
        <f>'6a. Seznam dokazil '!BS232</f>
        <v/>
      </c>
      <c r="H219" s="533" t="str">
        <f>'6a. Seznam dokazil '!BT232</f>
        <v/>
      </c>
      <c r="I219" s="533" t="str">
        <f>'6a. Seznam dokazil '!BU232</f>
        <v/>
      </c>
      <c r="J219" s="533" t="str">
        <f>'6a. Seznam dokazil '!BV232</f>
        <v/>
      </c>
      <c r="K219" s="533" t="str">
        <f>'6a. Seznam dokazil '!BW232</f>
        <v/>
      </c>
      <c r="L219" s="533" t="str">
        <f>'6a. Seznam dokazil '!BX232</f>
        <v/>
      </c>
      <c r="M219" s="420"/>
      <c r="N219" s="420"/>
      <c r="O219" s="411"/>
    </row>
    <row r="220" spans="2:15" ht="15.75" x14ac:dyDescent="0.25">
      <c r="B220" s="420"/>
      <c r="C220" s="420"/>
      <c r="D220" s="433"/>
      <c r="E220" s="434"/>
      <c r="F220" s="434"/>
      <c r="G220" s="434"/>
      <c r="H220" s="434"/>
      <c r="I220" s="434"/>
      <c r="J220" s="434"/>
      <c r="K220" s="434"/>
      <c r="L220" s="434"/>
      <c r="M220" s="420"/>
      <c r="N220" s="420"/>
      <c r="O220" s="411"/>
    </row>
    <row r="221" spans="2:15" ht="21" x14ac:dyDescent="0.25">
      <c r="B221" s="420"/>
      <c r="C221" s="420"/>
      <c r="D221" s="452" t="str">
        <f>IF(COUNTIF(PARTNER15,"?*"),PARTNER15,"Finančni načrt PARTNERJA 15")</f>
        <v>Finančni načrt PARTNERJA 15</v>
      </c>
      <c r="E221" s="420"/>
      <c r="F221" s="420"/>
      <c r="G221" s="420"/>
      <c r="H221" s="422"/>
      <c r="I221" s="422"/>
      <c r="J221" s="422"/>
      <c r="K221" s="422"/>
      <c r="L221" s="420"/>
      <c r="M221" s="420"/>
      <c r="N221" s="420"/>
      <c r="O221" s="411"/>
    </row>
    <row r="222" spans="2:15" ht="15.75" x14ac:dyDescent="0.25">
      <c r="B222" s="420"/>
      <c r="C222" s="420"/>
      <c r="D222" s="1117"/>
      <c r="E222" s="1118"/>
      <c r="F222" s="1118"/>
      <c r="G222" s="1118"/>
      <c r="H222" s="1118"/>
      <c r="I222" s="1118"/>
      <c r="J222" s="1118"/>
      <c r="K222" s="1118"/>
      <c r="L222" s="1118"/>
      <c r="M222" s="420"/>
      <c r="N222" s="420"/>
      <c r="O222" s="411"/>
    </row>
    <row r="223" spans="2:15" ht="15" customHeight="1" x14ac:dyDescent="0.25">
      <c r="B223" s="420"/>
      <c r="C223" s="420"/>
      <c r="D223" s="436" t="s">
        <v>108</v>
      </c>
      <c r="E223" s="1119" t="s">
        <v>32</v>
      </c>
      <c r="F223" s="1119" t="s">
        <v>109</v>
      </c>
      <c r="G223" s="1120" t="s">
        <v>110</v>
      </c>
      <c r="H223" s="1121"/>
      <c r="I223" s="1119" t="s">
        <v>111</v>
      </c>
      <c r="J223" s="1119"/>
      <c r="K223" s="1119" t="s">
        <v>112</v>
      </c>
      <c r="L223" s="1119" t="s">
        <v>113</v>
      </c>
      <c r="M223" s="420"/>
      <c r="N223" s="420"/>
      <c r="O223" s="411"/>
    </row>
    <row r="224" spans="2:15" ht="30" x14ac:dyDescent="0.25">
      <c r="B224" s="420"/>
      <c r="C224" s="420"/>
      <c r="D224" s="437" t="s">
        <v>31</v>
      </c>
      <c r="E224" s="1119"/>
      <c r="F224" s="1119"/>
      <c r="G224" s="440" t="s">
        <v>114</v>
      </c>
      <c r="H224" s="440" t="s">
        <v>115</v>
      </c>
      <c r="I224" s="441" t="s">
        <v>116</v>
      </c>
      <c r="J224" s="441" t="s">
        <v>117</v>
      </c>
      <c r="K224" s="1119"/>
      <c r="L224" s="1119"/>
      <c r="M224" s="420"/>
      <c r="N224" s="420"/>
      <c r="O224" s="411"/>
    </row>
    <row r="225" spans="2:15" x14ac:dyDescent="0.25">
      <c r="B225" s="420"/>
      <c r="C225" s="420"/>
      <c r="D225" s="442" t="s">
        <v>98</v>
      </c>
      <c r="E225" s="170">
        <f>'6a. Seznam dokazil '!AB237</f>
        <v>0</v>
      </c>
      <c r="F225" s="170">
        <f>'6a. Seznam dokazil '!AC237</f>
        <v>0</v>
      </c>
      <c r="G225" s="170">
        <f>'6a. Seznam dokazil '!AD237</f>
        <v>0</v>
      </c>
      <c r="H225" s="170">
        <f>'6a. Seznam dokazil '!AE237</f>
        <v>0</v>
      </c>
      <c r="I225" s="170">
        <f>'6a. Seznam dokazil '!AF237</f>
        <v>0</v>
      </c>
      <c r="J225" s="170">
        <f>'6a. Seznam dokazil '!AG237</f>
        <v>0</v>
      </c>
      <c r="K225" s="170">
        <f>'6a. Seznam dokazil '!AH237</f>
        <v>0</v>
      </c>
      <c r="L225" s="62">
        <f t="shared" ref="L225:L230" si="30">SUM(E225:K225)</f>
        <v>0</v>
      </c>
      <c r="M225" s="420"/>
      <c r="N225" s="420"/>
      <c r="O225" s="411"/>
    </row>
    <row r="226" spans="2:15" ht="15" customHeight="1" x14ac:dyDescent="0.25">
      <c r="B226" s="420"/>
      <c r="C226" s="420"/>
      <c r="D226" s="442" t="s">
        <v>118</v>
      </c>
      <c r="E226" s="170">
        <f>'6a. Seznam dokazil '!AB238</f>
        <v>0</v>
      </c>
      <c r="F226" s="170">
        <f>'6a. Seznam dokazil '!AC238</f>
        <v>0</v>
      </c>
      <c r="G226" s="170">
        <f>'6a. Seznam dokazil '!AD238</f>
        <v>0</v>
      </c>
      <c r="H226" s="170">
        <f>'6a. Seznam dokazil '!AE238</f>
        <v>0</v>
      </c>
      <c r="I226" s="170">
        <f>'6a. Seznam dokazil '!AF238</f>
        <v>0</v>
      </c>
      <c r="J226" s="170">
        <f>'6a. Seznam dokazil '!AG238</f>
        <v>0</v>
      </c>
      <c r="K226" s="170">
        <f>'6a. Seznam dokazil '!AH238</f>
        <v>0</v>
      </c>
      <c r="L226" s="62">
        <f t="shared" si="30"/>
        <v>0</v>
      </c>
      <c r="M226" s="420"/>
      <c r="N226" s="420"/>
      <c r="O226" s="411"/>
    </row>
    <row r="227" spans="2:15" x14ac:dyDescent="0.25">
      <c r="B227" s="420"/>
      <c r="C227" s="420"/>
      <c r="D227" s="442" t="s">
        <v>77</v>
      </c>
      <c r="E227" s="170">
        <f>'6a. Seznam dokazil '!AB239</f>
        <v>0</v>
      </c>
      <c r="F227" s="170">
        <f>'6a. Seznam dokazil '!AC239</f>
        <v>0</v>
      </c>
      <c r="G227" s="170">
        <f>'6a. Seznam dokazil '!AD239</f>
        <v>0</v>
      </c>
      <c r="H227" s="170">
        <f>'6a. Seznam dokazil '!AE239</f>
        <v>0</v>
      </c>
      <c r="I227" s="170">
        <f>'6a. Seznam dokazil '!AF239</f>
        <v>0</v>
      </c>
      <c r="J227" s="170">
        <f>'6a. Seznam dokazil '!AG239</f>
        <v>0</v>
      </c>
      <c r="K227" s="170">
        <f>'6a. Seznam dokazil '!AH239</f>
        <v>0</v>
      </c>
      <c r="L227" s="62">
        <f t="shared" si="30"/>
        <v>0</v>
      </c>
      <c r="M227" s="420"/>
      <c r="N227" s="420"/>
      <c r="O227" s="411"/>
    </row>
    <row r="228" spans="2:15" x14ac:dyDescent="0.25">
      <c r="B228" s="420"/>
      <c r="C228" s="420"/>
      <c r="D228" s="442" t="s">
        <v>78</v>
      </c>
      <c r="E228" s="170">
        <f>'6a. Seznam dokazil '!AB240</f>
        <v>0</v>
      </c>
      <c r="F228" s="170">
        <f>'6a. Seznam dokazil '!AC240</f>
        <v>0</v>
      </c>
      <c r="G228" s="170">
        <f>'6a. Seznam dokazil '!AD240</f>
        <v>0</v>
      </c>
      <c r="H228" s="170">
        <f>'6a. Seznam dokazil '!AE240</f>
        <v>0</v>
      </c>
      <c r="I228" s="170">
        <f>'6a. Seznam dokazil '!AF240</f>
        <v>0</v>
      </c>
      <c r="J228" s="170">
        <f>'6a. Seznam dokazil '!AG240</f>
        <v>0</v>
      </c>
      <c r="K228" s="170">
        <f>'6a. Seznam dokazil '!AH240</f>
        <v>0</v>
      </c>
      <c r="L228" s="62">
        <f t="shared" si="30"/>
        <v>0</v>
      </c>
      <c r="M228" s="420"/>
      <c r="N228" s="420"/>
      <c r="O228" s="411"/>
    </row>
    <row r="229" spans="2:15" x14ac:dyDescent="0.25">
      <c r="B229" s="420"/>
      <c r="C229" s="420"/>
      <c r="D229" s="442" t="s">
        <v>79</v>
      </c>
      <c r="E229" s="170">
        <f>'6a. Seznam dokazil '!AB241</f>
        <v>0</v>
      </c>
      <c r="F229" s="170">
        <f>'6a. Seznam dokazil '!AC241</f>
        <v>0</v>
      </c>
      <c r="G229" s="170">
        <f>'6a. Seznam dokazil '!AD241</f>
        <v>0</v>
      </c>
      <c r="H229" s="170">
        <f>'6a. Seznam dokazil '!AE241</f>
        <v>0</v>
      </c>
      <c r="I229" s="170">
        <f>'6a. Seznam dokazil '!AF241</f>
        <v>0</v>
      </c>
      <c r="J229" s="170">
        <f>'6a. Seznam dokazil '!AG241</f>
        <v>0</v>
      </c>
      <c r="K229" s="170">
        <f>'6a. Seznam dokazil '!AH241</f>
        <v>0</v>
      </c>
      <c r="L229" s="62">
        <f t="shared" si="30"/>
        <v>0</v>
      </c>
      <c r="M229" s="420"/>
      <c r="N229" s="420"/>
      <c r="O229" s="411"/>
    </row>
    <row r="230" spans="2:15" x14ac:dyDescent="0.25">
      <c r="B230" s="420"/>
      <c r="C230" s="420"/>
      <c r="D230" s="442" t="s">
        <v>100</v>
      </c>
      <c r="E230" s="170">
        <f>'6a. Seznam dokazil '!AB242</f>
        <v>0</v>
      </c>
      <c r="F230" s="170">
        <f>'6a. Seznam dokazil '!AC242</f>
        <v>0</v>
      </c>
      <c r="G230" s="170">
        <f>'6a. Seznam dokazil '!AD242</f>
        <v>0</v>
      </c>
      <c r="H230" s="170">
        <f>'6a. Seznam dokazil '!AE242</f>
        <v>0</v>
      </c>
      <c r="I230" s="170">
        <f>'6a. Seznam dokazil '!AF242</f>
        <v>0</v>
      </c>
      <c r="J230" s="170">
        <f>'6a. Seznam dokazil '!AG242</f>
        <v>0</v>
      </c>
      <c r="K230" s="170">
        <f>'6a. Seznam dokazil '!AH242</f>
        <v>0</v>
      </c>
      <c r="L230" s="62">
        <f t="shared" si="30"/>
        <v>0</v>
      </c>
      <c r="M230" s="420"/>
      <c r="N230" s="420"/>
      <c r="O230" s="411"/>
    </row>
    <row r="231" spans="2:15" ht="30" x14ac:dyDescent="0.25">
      <c r="B231" s="420"/>
      <c r="C231" s="420"/>
      <c r="D231" s="439" t="s">
        <v>136</v>
      </c>
      <c r="E231" s="430">
        <f t="shared" ref="E231:L231" si="31">SUM(E225:E230)</f>
        <v>0</v>
      </c>
      <c r="F231" s="430">
        <f t="shared" si="31"/>
        <v>0</v>
      </c>
      <c r="G231" s="430">
        <f t="shared" si="31"/>
        <v>0</v>
      </c>
      <c r="H231" s="430">
        <f t="shared" si="31"/>
        <v>0</v>
      </c>
      <c r="I231" s="430">
        <f t="shared" si="31"/>
        <v>0</v>
      </c>
      <c r="J231" s="430">
        <f t="shared" si="31"/>
        <v>0</v>
      </c>
      <c r="K231" s="430">
        <f t="shared" si="31"/>
        <v>0</v>
      </c>
      <c r="L231" s="430">
        <f t="shared" si="31"/>
        <v>0</v>
      </c>
      <c r="M231" s="420"/>
      <c r="N231" s="420"/>
      <c r="O231" s="411"/>
    </row>
    <row r="232" spans="2:15" ht="27.75" customHeight="1" x14ac:dyDescent="0.25">
      <c r="B232" s="420"/>
      <c r="C232" s="420"/>
      <c r="D232" s="431"/>
      <c r="E232" s="533" t="str">
        <f>'6a. Seznam dokazil '!BQ244</f>
        <v/>
      </c>
      <c r="F232" s="533" t="str">
        <f>'6a. Seznam dokazil '!BR244</f>
        <v/>
      </c>
      <c r="G232" s="533" t="str">
        <f>'6a. Seznam dokazil '!BS244</f>
        <v/>
      </c>
      <c r="H232" s="533" t="str">
        <f>'6a. Seznam dokazil '!BT244</f>
        <v/>
      </c>
      <c r="I232" s="533" t="str">
        <f>'6a. Seznam dokazil '!BU244</f>
        <v/>
      </c>
      <c r="J232" s="533" t="str">
        <f>'6a. Seznam dokazil '!BV244</f>
        <v/>
      </c>
      <c r="K232" s="533" t="str">
        <f>'6a. Seznam dokazil '!BW244</f>
        <v/>
      </c>
      <c r="L232" s="533" t="str">
        <f>'6a. Seznam dokazil '!BX244</f>
        <v/>
      </c>
      <c r="M232" s="420"/>
      <c r="N232" s="420"/>
      <c r="O232" s="411"/>
    </row>
    <row r="233" spans="2:15" ht="15.75" x14ac:dyDescent="0.25">
      <c r="B233" s="420"/>
      <c r="C233" s="420"/>
      <c r="D233" s="433"/>
      <c r="E233" s="434"/>
      <c r="F233" s="434"/>
      <c r="G233" s="434"/>
      <c r="H233" s="434"/>
      <c r="I233" s="434"/>
      <c r="J233" s="434"/>
      <c r="K233" s="434"/>
      <c r="L233" s="434"/>
      <c r="M233" s="420"/>
      <c r="N233" s="420"/>
      <c r="O233" s="411"/>
    </row>
    <row r="234" spans="2:15" x14ac:dyDescent="0.25">
      <c r="D234" s="416"/>
      <c r="O234" s="411"/>
    </row>
    <row r="245" spans="15:15" ht="30" customHeight="1" x14ac:dyDescent="0.25"/>
    <row r="247" spans="15:15" ht="15" customHeight="1" x14ac:dyDescent="0.25">
      <c r="O247" s="411"/>
    </row>
    <row r="248" spans="15:15" x14ac:dyDescent="0.25">
      <c r="O248" s="411"/>
    </row>
    <row r="249" spans="15:15" x14ac:dyDescent="0.25">
      <c r="O249" s="411"/>
    </row>
    <row r="250" spans="15:15" x14ac:dyDescent="0.25">
      <c r="O250" s="411"/>
    </row>
    <row r="251" spans="15:15" x14ac:dyDescent="0.25">
      <c r="O251" s="411"/>
    </row>
    <row r="252" spans="15:15" x14ac:dyDescent="0.25">
      <c r="O252" s="411"/>
    </row>
    <row r="253" spans="15:15" x14ac:dyDescent="0.25">
      <c r="O253" s="411"/>
    </row>
    <row r="254" spans="15:15" x14ac:dyDescent="0.25">
      <c r="O254" s="411"/>
    </row>
    <row r="255" spans="15:15" x14ac:dyDescent="0.25">
      <c r="O255" s="411"/>
    </row>
    <row r="256" spans="15:15" x14ac:dyDescent="0.25">
      <c r="O256" s="411"/>
    </row>
    <row r="257" spans="15:15" x14ac:dyDescent="0.25">
      <c r="O257" s="411"/>
    </row>
  </sheetData>
  <sheetProtection password="CDC4" sheet="1" objects="1" scenarios="1"/>
  <mergeCells count="140">
    <mergeCell ref="M15:M16"/>
    <mergeCell ref="I10:J10"/>
    <mergeCell ref="E11:F11"/>
    <mergeCell ref="G11:H11"/>
    <mergeCell ref="I11:J11"/>
    <mergeCell ref="E12:F12"/>
    <mergeCell ref="G12:H12"/>
    <mergeCell ref="I12:J12"/>
    <mergeCell ref="E8:F8"/>
    <mergeCell ref="G8:H8"/>
    <mergeCell ref="E9:F9"/>
    <mergeCell ref="G9:H9"/>
    <mergeCell ref="E10:F10"/>
    <mergeCell ref="G10:H10"/>
    <mergeCell ref="E13:F13"/>
    <mergeCell ref="G13:H13"/>
    <mergeCell ref="D27:L27"/>
    <mergeCell ref="E28:E29"/>
    <mergeCell ref="F28:F29"/>
    <mergeCell ref="G28:H28"/>
    <mergeCell ref="I28:J28"/>
    <mergeCell ref="K28:K29"/>
    <mergeCell ref="L28:L29"/>
    <mergeCell ref="D14:L14"/>
    <mergeCell ref="E15:E16"/>
    <mergeCell ref="F15:F16"/>
    <mergeCell ref="G15:H15"/>
    <mergeCell ref="I15:J15"/>
    <mergeCell ref="K15:K16"/>
    <mergeCell ref="L15:L22"/>
    <mergeCell ref="D38:L38"/>
    <mergeCell ref="D40:L40"/>
    <mergeCell ref="E41:E42"/>
    <mergeCell ref="F41:F42"/>
    <mergeCell ref="G41:H41"/>
    <mergeCell ref="I41:J41"/>
    <mergeCell ref="K41:K42"/>
    <mergeCell ref="L41:L42"/>
    <mergeCell ref="D53:L53"/>
    <mergeCell ref="E54:E55"/>
    <mergeCell ref="F54:F55"/>
    <mergeCell ref="G54:H54"/>
    <mergeCell ref="I54:J54"/>
    <mergeCell ref="K54:K55"/>
    <mergeCell ref="L54:L55"/>
    <mergeCell ref="D66:L66"/>
    <mergeCell ref="E67:E68"/>
    <mergeCell ref="F67:F68"/>
    <mergeCell ref="G67:H67"/>
    <mergeCell ref="I67:J67"/>
    <mergeCell ref="K67:K68"/>
    <mergeCell ref="L67:L68"/>
    <mergeCell ref="D79:L79"/>
    <mergeCell ref="E80:E81"/>
    <mergeCell ref="F80:F81"/>
    <mergeCell ref="G80:H80"/>
    <mergeCell ref="I80:J80"/>
    <mergeCell ref="K80:K81"/>
    <mergeCell ref="L80:L81"/>
    <mergeCell ref="D92:L92"/>
    <mergeCell ref="E93:E94"/>
    <mergeCell ref="F93:F94"/>
    <mergeCell ref="G93:H93"/>
    <mergeCell ref="I93:J93"/>
    <mergeCell ref="K93:K94"/>
    <mergeCell ref="L93:L94"/>
    <mergeCell ref="D105:L105"/>
    <mergeCell ref="E106:E107"/>
    <mergeCell ref="F106:F107"/>
    <mergeCell ref="G106:H106"/>
    <mergeCell ref="I106:J106"/>
    <mergeCell ref="K106:K107"/>
    <mergeCell ref="L106:L107"/>
    <mergeCell ref="D118:L118"/>
    <mergeCell ref="E119:E120"/>
    <mergeCell ref="F119:F120"/>
    <mergeCell ref="G119:H119"/>
    <mergeCell ref="I119:J119"/>
    <mergeCell ref="K119:K120"/>
    <mergeCell ref="L119:L120"/>
    <mergeCell ref="D131:L131"/>
    <mergeCell ref="E132:E133"/>
    <mergeCell ref="F132:F133"/>
    <mergeCell ref="G132:H132"/>
    <mergeCell ref="I132:J132"/>
    <mergeCell ref="K132:K133"/>
    <mergeCell ref="L132:L133"/>
    <mergeCell ref="D144:L144"/>
    <mergeCell ref="E145:E146"/>
    <mergeCell ref="F145:F146"/>
    <mergeCell ref="G145:H145"/>
    <mergeCell ref="I145:J145"/>
    <mergeCell ref="K145:K146"/>
    <mergeCell ref="L145:L146"/>
    <mergeCell ref="D157:L157"/>
    <mergeCell ref="E158:E159"/>
    <mergeCell ref="F158:F159"/>
    <mergeCell ref="G158:H158"/>
    <mergeCell ref="I158:J158"/>
    <mergeCell ref="K158:K159"/>
    <mergeCell ref="L158:L159"/>
    <mergeCell ref="D168:L168"/>
    <mergeCell ref="D170:L170"/>
    <mergeCell ref="E171:E172"/>
    <mergeCell ref="F171:F172"/>
    <mergeCell ref="G171:H171"/>
    <mergeCell ref="I171:J171"/>
    <mergeCell ref="K171:K172"/>
    <mergeCell ref="L171:L172"/>
    <mergeCell ref="D183:L183"/>
    <mergeCell ref="E184:E185"/>
    <mergeCell ref="F184:F185"/>
    <mergeCell ref="G184:H184"/>
    <mergeCell ref="I184:J184"/>
    <mergeCell ref="K184:K185"/>
    <mergeCell ref="L184:L185"/>
    <mergeCell ref="D4:K4"/>
    <mergeCell ref="D5:K5"/>
    <mergeCell ref="D6:K6"/>
    <mergeCell ref="D222:L222"/>
    <mergeCell ref="E223:E224"/>
    <mergeCell ref="F223:F224"/>
    <mergeCell ref="G223:H223"/>
    <mergeCell ref="I223:J223"/>
    <mergeCell ref="K223:K224"/>
    <mergeCell ref="L223:L224"/>
    <mergeCell ref="D196:L196"/>
    <mergeCell ref="E197:E198"/>
    <mergeCell ref="F197:F198"/>
    <mergeCell ref="G197:H197"/>
    <mergeCell ref="I197:J197"/>
    <mergeCell ref="K197:K198"/>
    <mergeCell ref="L197:L198"/>
    <mergeCell ref="D209:L209"/>
    <mergeCell ref="E210:E211"/>
    <mergeCell ref="F210:F211"/>
    <mergeCell ref="G210:H210"/>
    <mergeCell ref="I210:J210"/>
    <mergeCell ref="K210:K211"/>
    <mergeCell ref="L210:L211"/>
  </mergeCells>
  <pageMargins left="0.7" right="0.7" top="0.75" bottom="0.75" header="0.3" footer="0.3"/>
  <pageSetup paperSize="9" scale="69" fitToHeight="0" orientation="landscape" r:id="rId1"/>
  <rowBreaks count="7" manualBreakCount="7">
    <brk id="25" max="16383" man="1"/>
    <brk id="51" max="16383" man="1"/>
    <brk id="77" max="16383" man="1"/>
    <brk id="115" max="16383" man="1"/>
    <brk id="153" max="13" man="1"/>
    <brk id="181" max="13" man="1"/>
    <brk id="19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B1:P330"/>
  <sheetViews>
    <sheetView view="pageBreakPreview" zoomScale="80" zoomScaleNormal="100" zoomScaleSheetLayoutView="80" workbookViewId="0">
      <selection activeCell="G11" sqref="G11:H11"/>
    </sheetView>
  </sheetViews>
  <sheetFormatPr defaultColWidth="9.140625" defaultRowHeight="15" x14ac:dyDescent="0.25"/>
  <cols>
    <col min="1" max="2" width="9.140625" style="411"/>
    <col min="3" max="3" width="4.7109375" style="411" customWidth="1"/>
    <col min="4" max="4" width="31" style="411" customWidth="1"/>
    <col min="5" max="12" width="15.28515625" style="411" customWidth="1"/>
    <col min="13" max="13" width="17.28515625" style="411" customWidth="1"/>
    <col min="14" max="15" width="15.28515625" style="411" customWidth="1"/>
    <col min="16" max="16" width="9" style="417" customWidth="1"/>
    <col min="17" max="16384" width="9.140625" style="411"/>
  </cols>
  <sheetData>
    <row r="1" spans="2:16" ht="30" customHeight="1" x14ac:dyDescent="0.35">
      <c r="D1" s="412"/>
      <c r="E1" s="413"/>
      <c r="F1" s="413"/>
      <c r="G1" s="414"/>
      <c r="P1" s="411"/>
    </row>
    <row r="2" spans="2:16" ht="30" customHeight="1" x14ac:dyDescent="0.35">
      <c r="D2" s="412"/>
      <c r="E2" s="413"/>
      <c r="F2" s="413"/>
      <c r="G2" s="414"/>
      <c r="P2" s="411"/>
    </row>
    <row r="3" spans="2:16" ht="39.950000000000003" customHeight="1" x14ac:dyDescent="0.4">
      <c r="B3" s="415"/>
      <c r="D3" s="415"/>
      <c r="E3" s="414"/>
      <c r="F3" s="414"/>
      <c r="G3" s="414"/>
      <c r="P3" s="411"/>
    </row>
    <row r="4" spans="2:16" ht="39.950000000000003" customHeight="1" x14ac:dyDescent="0.4">
      <c r="B4" s="415"/>
      <c r="C4" s="420"/>
      <c r="D4" s="1151" t="s">
        <v>376</v>
      </c>
      <c r="E4" s="1152"/>
      <c r="F4" s="1152"/>
      <c r="G4" s="1152"/>
      <c r="H4" s="1152"/>
      <c r="I4" s="1152"/>
      <c r="J4" s="1152"/>
      <c r="K4" s="1152"/>
      <c r="L4" s="1152"/>
      <c r="M4" s="1152"/>
      <c r="N4" s="1152"/>
      <c r="O4" s="420"/>
      <c r="P4" s="420"/>
    </row>
    <row r="5" spans="2:16" ht="29.25" customHeight="1" x14ac:dyDescent="0.4">
      <c r="B5" s="415"/>
      <c r="C5" s="420"/>
      <c r="D5" s="1153" t="s">
        <v>245</v>
      </c>
      <c r="E5" s="1154"/>
      <c r="F5" s="1154"/>
      <c r="G5" s="1154"/>
      <c r="H5" s="1154"/>
      <c r="I5" s="1154"/>
      <c r="J5" s="1154"/>
      <c r="K5" s="1154"/>
      <c r="L5" s="1154"/>
      <c r="M5" s="1154"/>
      <c r="N5" s="1154"/>
      <c r="O5" s="420"/>
      <c r="P5" s="420"/>
    </row>
    <row r="6" spans="2:16" ht="30" customHeight="1" x14ac:dyDescent="0.4">
      <c r="B6" s="415"/>
      <c r="C6" s="420"/>
      <c r="D6" s="1153" t="s">
        <v>427</v>
      </c>
      <c r="E6" s="1154"/>
      <c r="F6" s="1154"/>
      <c r="G6" s="1154"/>
      <c r="H6" s="1154"/>
      <c r="I6" s="1154"/>
      <c r="J6" s="1154"/>
      <c r="K6" s="1154"/>
      <c r="L6" s="1154"/>
      <c r="M6" s="1154"/>
      <c r="N6" s="1154"/>
      <c r="O6" s="420"/>
      <c r="P6" s="420"/>
    </row>
    <row r="7" spans="2:16" ht="35.25" customHeight="1" x14ac:dyDescent="0.25">
      <c r="C7" s="420"/>
      <c r="D7" s="421" t="str">
        <f>IF(COUNTIF(AKRONIM,"?*"),'1.NASLOVNICA'!J88,"AKRONIM PROJEKTA")</f>
        <v>AKRONIM PROJEKTA</v>
      </c>
      <c r="E7" s="420"/>
      <c r="F7" s="420"/>
      <c r="G7" s="420"/>
      <c r="H7" s="422"/>
      <c r="I7" s="422"/>
      <c r="J7" s="422"/>
      <c r="K7" s="422"/>
      <c r="L7" s="420"/>
      <c r="M7" s="420"/>
      <c r="N7" s="420"/>
      <c r="O7" s="420"/>
      <c r="P7" s="420"/>
    </row>
    <row r="8" spans="2:16" ht="35.25" customHeight="1" x14ac:dyDescent="0.25">
      <c r="C8" s="423"/>
      <c r="D8" s="427" t="s">
        <v>101</v>
      </c>
      <c r="E8" s="1148" t="s">
        <v>89</v>
      </c>
      <c r="F8" s="1149"/>
      <c r="G8" s="1148" t="s">
        <v>102</v>
      </c>
      <c r="H8" s="1149"/>
      <c r="I8" s="424"/>
      <c r="J8" s="424"/>
      <c r="K8" s="424"/>
      <c r="L8" s="425"/>
      <c r="M8" s="425"/>
      <c r="N8" s="425"/>
      <c r="O8" s="425"/>
      <c r="P8" s="420"/>
    </row>
    <row r="9" spans="2:16" ht="24.95" customHeight="1" x14ac:dyDescent="0.25">
      <c r="C9" s="423"/>
      <c r="D9" s="428" t="s">
        <v>103</v>
      </c>
      <c r="E9" s="1138">
        <f>+G9*N23</f>
        <v>0</v>
      </c>
      <c r="F9" s="1138"/>
      <c r="G9" s="1143"/>
      <c r="H9" s="1144"/>
      <c r="I9" s="426"/>
      <c r="J9" s="424"/>
      <c r="K9" s="424"/>
      <c r="L9" s="425"/>
      <c r="M9" s="425"/>
      <c r="N9" s="425"/>
      <c r="O9" s="425"/>
      <c r="P9" s="420"/>
    </row>
    <row r="10" spans="2:16" ht="23.25" customHeight="1" x14ac:dyDescent="0.25">
      <c r="C10" s="423"/>
      <c r="D10" s="428" t="s">
        <v>104</v>
      </c>
      <c r="E10" s="1138">
        <f>+G10*N23</f>
        <v>0</v>
      </c>
      <c r="F10" s="1138"/>
      <c r="G10" s="1143"/>
      <c r="H10" s="1144"/>
      <c r="I10" s="1148" t="s">
        <v>105</v>
      </c>
      <c r="J10" s="1149"/>
      <c r="K10" s="424"/>
      <c r="L10" s="425"/>
      <c r="M10" s="425"/>
      <c r="N10" s="425"/>
      <c r="O10" s="425"/>
      <c r="P10" s="420"/>
    </row>
    <row r="11" spans="2:16" x14ac:dyDescent="0.25">
      <c r="C11" s="423"/>
      <c r="D11" s="428" t="s">
        <v>106</v>
      </c>
      <c r="E11" s="1138">
        <f>+G11*E10</f>
        <v>0</v>
      </c>
      <c r="F11" s="1138"/>
      <c r="G11" s="1139"/>
      <c r="H11" s="1140"/>
      <c r="I11" s="1131">
        <v>1</v>
      </c>
      <c r="J11" s="1132"/>
      <c r="K11" s="424"/>
      <c r="L11" s="425"/>
      <c r="M11" s="443"/>
      <c r="N11" s="425"/>
      <c r="O11" s="425"/>
      <c r="P11" s="420"/>
    </row>
    <row r="12" spans="2:16" ht="20.100000000000001" customHeight="1" x14ac:dyDescent="0.25">
      <c r="C12" s="423"/>
      <c r="D12" s="428" t="s">
        <v>247</v>
      </c>
      <c r="E12" s="1138">
        <f>+G12*E11</f>
        <v>0</v>
      </c>
      <c r="F12" s="1138"/>
      <c r="G12" s="1139"/>
      <c r="H12" s="1140"/>
      <c r="I12" s="1133">
        <v>0</v>
      </c>
      <c r="J12" s="1134"/>
      <c r="K12" s="424"/>
      <c r="L12" s="425"/>
      <c r="M12" s="425"/>
      <c r="N12" s="425"/>
      <c r="O12" s="425"/>
      <c r="P12" s="420"/>
    </row>
    <row r="13" spans="2:16" ht="28.5" customHeight="1" x14ac:dyDescent="0.25">
      <c r="C13" s="423"/>
      <c r="D13" s="429" t="s">
        <v>237</v>
      </c>
      <c r="E13" s="1138">
        <f>+E9+E10</f>
        <v>0</v>
      </c>
      <c r="F13" s="1138"/>
      <c r="G13" s="1143">
        <v>1</v>
      </c>
      <c r="H13" s="1144"/>
      <c r="I13" s="424"/>
      <c r="J13" s="424"/>
      <c r="K13" s="424"/>
      <c r="L13" s="425"/>
      <c r="M13" s="425"/>
      <c r="N13" s="425"/>
      <c r="O13" s="425"/>
      <c r="P13" s="420"/>
    </row>
    <row r="14" spans="2:16" ht="20.100000000000001" customHeight="1" x14ac:dyDescent="0.25">
      <c r="C14" s="420"/>
      <c r="D14" s="1145"/>
      <c r="E14" s="1145"/>
      <c r="F14" s="1145"/>
      <c r="G14" s="1145"/>
      <c r="H14" s="1145"/>
      <c r="I14" s="1145"/>
      <c r="J14" s="1145"/>
      <c r="K14" s="1145"/>
      <c r="L14" s="1145"/>
      <c r="M14" s="519"/>
      <c r="N14" s="420"/>
      <c r="O14" s="420"/>
      <c r="P14" s="420"/>
    </row>
    <row r="15" spans="2:16" ht="30" customHeight="1" x14ac:dyDescent="0.25">
      <c r="C15" s="420"/>
      <c r="D15" s="524" t="s">
        <v>108</v>
      </c>
      <c r="E15" s="1141" t="s">
        <v>32</v>
      </c>
      <c r="F15" s="1141" t="s">
        <v>109</v>
      </c>
      <c r="G15" s="1146" t="s">
        <v>110</v>
      </c>
      <c r="H15" s="1147"/>
      <c r="I15" s="1146" t="s">
        <v>111</v>
      </c>
      <c r="J15" s="1147"/>
      <c r="K15" s="1141" t="s">
        <v>216</v>
      </c>
      <c r="L15" s="1141" t="s">
        <v>175</v>
      </c>
      <c r="M15" s="1141" t="s">
        <v>174</v>
      </c>
      <c r="N15" s="1141" t="s">
        <v>384</v>
      </c>
      <c r="O15" s="1141" t="s">
        <v>208</v>
      </c>
      <c r="P15" s="444"/>
    </row>
    <row r="16" spans="2:16" ht="30" x14ac:dyDescent="0.25">
      <c r="C16" s="420"/>
      <c r="D16" s="525" t="s">
        <v>31</v>
      </c>
      <c r="E16" s="1142"/>
      <c r="F16" s="1142"/>
      <c r="G16" s="526" t="s">
        <v>114</v>
      </c>
      <c r="H16" s="526" t="s">
        <v>115</v>
      </c>
      <c r="I16" s="527" t="s">
        <v>116</v>
      </c>
      <c r="J16" s="527" t="s">
        <v>117</v>
      </c>
      <c r="K16" s="1142"/>
      <c r="L16" s="1142"/>
      <c r="M16" s="1150"/>
      <c r="N16" s="1150"/>
      <c r="O16" s="1150"/>
      <c r="P16" s="420"/>
    </row>
    <row r="17" spans="3:16" ht="32.25" customHeight="1" x14ac:dyDescent="0.25">
      <c r="C17" s="420"/>
      <c r="D17" s="528" t="s">
        <v>98</v>
      </c>
      <c r="E17" s="658">
        <f>+E30+E43+E56+E69+E82+E95+E108+E121+E134+E147+E160+E173+E186+E199+E212+E225</f>
        <v>0</v>
      </c>
      <c r="F17" s="658">
        <f t="shared" ref="F17:J17" si="0">+F30+F43+F56+F69+F82+F95+F108+F121+F134+F147+F160+F173+F186+F199+F212+F225</f>
        <v>0</v>
      </c>
      <c r="G17" s="658">
        <f t="shared" si="0"/>
        <v>0</v>
      </c>
      <c r="H17" s="658">
        <f t="shared" si="0"/>
        <v>0</v>
      </c>
      <c r="I17" s="658">
        <f t="shared" si="0"/>
        <v>0</v>
      </c>
      <c r="J17" s="658">
        <f t="shared" si="0"/>
        <v>0</v>
      </c>
      <c r="K17" s="658">
        <f>+J17+I17+H17+G17+F17+E17</f>
        <v>0</v>
      </c>
      <c r="L17" s="658">
        <f>+K30+K43+K56+K69+K82+K95+K108+K121+K134+K147+K160+K173+K186+K199+K212+K225</f>
        <v>0</v>
      </c>
      <c r="M17" s="1150"/>
      <c r="N17" s="1150"/>
      <c r="O17" s="1150"/>
      <c r="P17" s="420"/>
    </row>
    <row r="18" spans="3:16" ht="32.25" customHeight="1" x14ac:dyDescent="0.25">
      <c r="C18" s="420"/>
      <c r="D18" s="528" t="s">
        <v>99</v>
      </c>
      <c r="E18" s="658">
        <f t="shared" ref="E18:J18" si="1">+E31+E44+E57+E70+E83+E96+E109+E122+E135+E148+E161+E174+E187+E200+E213+E226</f>
        <v>0</v>
      </c>
      <c r="F18" s="658">
        <f t="shared" si="1"/>
        <v>0</v>
      </c>
      <c r="G18" s="658">
        <f t="shared" si="1"/>
        <v>0</v>
      </c>
      <c r="H18" s="658">
        <f>+H31+H44+H57+H70+H83+H96+H109+H122+H135+H148+H161+H174+H187+H200+H213+H226</f>
        <v>0</v>
      </c>
      <c r="I18" s="658">
        <f t="shared" si="1"/>
        <v>0</v>
      </c>
      <c r="J18" s="658">
        <f t="shared" si="1"/>
        <v>0</v>
      </c>
      <c r="K18" s="658">
        <f t="shared" ref="K18:K22" si="2">+J18+I18+H18+G18+F18+E18</f>
        <v>0</v>
      </c>
      <c r="L18" s="658">
        <f t="shared" ref="L18:L22" si="3">+K31+K44+K57+K70+K83+K96+K109+K122+K135+K148+K161+K174+K187+K200+K213+K226</f>
        <v>0</v>
      </c>
      <c r="M18" s="1150"/>
      <c r="N18" s="1150"/>
      <c r="O18" s="1150"/>
      <c r="P18" s="420"/>
    </row>
    <row r="19" spans="3:16" ht="32.25" customHeight="1" x14ac:dyDescent="0.25">
      <c r="C19" s="420"/>
      <c r="D19" s="528" t="s">
        <v>77</v>
      </c>
      <c r="E19" s="658">
        <f t="shared" ref="E19:J19" si="4">+E32+E45+E58+E71+E84+E97+E110+E123+E136+E149+E162+E175+E188+E201+E214+E227</f>
        <v>0</v>
      </c>
      <c r="F19" s="658">
        <f t="shared" si="4"/>
        <v>0</v>
      </c>
      <c r="G19" s="658">
        <f t="shared" si="4"/>
        <v>0</v>
      </c>
      <c r="H19" s="658">
        <f t="shared" si="4"/>
        <v>0</v>
      </c>
      <c r="I19" s="658">
        <f t="shared" si="4"/>
        <v>0</v>
      </c>
      <c r="J19" s="658">
        <f t="shared" si="4"/>
        <v>0</v>
      </c>
      <c r="K19" s="658">
        <f t="shared" si="2"/>
        <v>0</v>
      </c>
      <c r="L19" s="658">
        <f t="shared" si="3"/>
        <v>0</v>
      </c>
      <c r="M19" s="1150"/>
      <c r="N19" s="1150"/>
      <c r="O19" s="1150"/>
      <c r="P19" s="420"/>
    </row>
    <row r="20" spans="3:16" ht="32.25" customHeight="1" x14ac:dyDescent="0.25">
      <c r="C20" s="420"/>
      <c r="D20" s="528" t="s">
        <v>78</v>
      </c>
      <c r="E20" s="658">
        <f t="shared" ref="E20:J20" si="5">+E33+E46+E59+E72+E85+E98+E111+E124+E137+E150+E163+E176+E189+E202+E215+E228</f>
        <v>0</v>
      </c>
      <c r="F20" s="658">
        <f t="shared" si="5"/>
        <v>0</v>
      </c>
      <c r="G20" s="658">
        <f t="shared" si="5"/>
        <v>0</v>
      </c>
      <c r="H20" s="658">
        <f t="shared" si="5"/>
        <v>0</v>
      </c>
      <c r="I20" s="658">
        <f t="shared" si="5"/>
        <v>0</v>
      </c>
      <c r="J20" s="658">
        <f t="shared" si="5"/>
        <v>0</v>
      </c>
      <c r="K20" s="658">
        <f t="shared" si="2"/>
        <v>0</v>
      </c>
      <c r="L20" s="658">
        <f t="shared" si="3"/>
        <v>0</v>
      </c>
      <c r="M20" s="1150"/>
      <c r="N20" s="1150"/>
      <c r="O20" s="1150"/>
      <c r="P20" s="420"/>
    </row>
    <row r="21" spans="3:16" ht="32.25" customHeight="1" x14ac:dyDescent="0.25">
      <c r="C21" s="420"/>
      <c r="D21" s="528" t="s">
        <v>79</v>
      </c>
      <c r="E21" s="658">
        <f t="shared" ref="E21:J21" si="6">+E34+E47+E60+E73+E86+E99+E112+E125+E138+E151+E164+E177+E190+E203+E216+E229</f>
        <v>0</v>
      </c>
      <c r="F21" s="658">
        <f t="shared" si="6"/>
        <v>0</v>
      </c>
      <c r="G21" s="658">
        <f t="shared" si="6"/>
        <v>0</v>
      </c>
      <c r="H21" s="658">
        <f t="shared" si="6"/>
        <v>0</v>
      </c>
      <c r="I21" s="658">
        <f t="shared" si="6"/>
        <v>0</v>
      </c>
      <c r="J21" s="658">
        <f t="shared" si="6"/>
        <v>0</v>
      </c>
      <c r="K21" s="658">
        <f t="shared" si="2"/>
        <v>0</v>
      </c>
      <c r="L21" s="658">
        <f t="shared" si="3"/>
        <v>0</v>
      </c>
      <c r="M21" s="1150"/>
      <c r="N21" s="1150"/>
      <c r="O21" s="1150"/>
      <c r="P21" s="420"/>
    </row>
    <row r="22" spans="3:16" ht="32.25" customHeight="1" x14ac:dyDescent="0.25">
      <c r="C22" s="420"/>
      <c r="D22" s="528" t="s">
        <v>100</v>
      </c>
      <c r="E22" s="658">
        <f t="shared" ref="E22:J22" si="7">+E35+E48+E61+E74+E87+E100+E113+E126+E139+E152+E165+E178+E191+E204+E217+E230</f>
        <v>0</v>
      </c>
      <c r="F22" s="658">
        <f t="shared" si="7"/>
        <v>0</v>
      </c>
      <c r="G22" s="658">
        <f t="shared" si="7"/>
        <v>0</v>
      </c>
      <c r="H22" s="658">
        <f t="shared" si="7"/>
        <v>0</v>
      </c>
      <c r="I22" s="658">
        <f t="shared" si="7"/>
        <v>0</v>
      </c>
      <c r="J22" s="658">
        <f t="shared" si="7"/>
        <v>0</v>
      </c>
      <c r="K22" s="658">
        <f t="shared" si="2"/>
        <v>0</v>
      </c>
      <c r="L22" s="658">
        <f t="shared" si="3"/>
        <v>0</v>
      </c>
      <c r="M22" s="1142"/>
      <c r="N22" s="1142"/>
      <c r="O22" s="1142"/>
      <c r="P22" s="420"/>
    </row>
    <row r="23" spans="3:16" ht="32.25" customHeight="1" x14ac:dyDescent="0.25">
      <c r="C23" s="420"/>
      <c r="D23" s="530" t="s">
        <v>354</v>
      </c>
      <c r="E23" s="659">
        <f>+E22+E21+E20+E19+E18+E17</f>
        <v>0</v>
      </c>
      <c r="F23" s="659">
        <f t="shared" ref="F23:J23" si="8">+F22+F21+F20+F19+F18+F17</f>
        <v>0</v>
      </c>
      <c r="G23" s="659">
        <f t="shared" si="8"/>
        <v>0</v>
      </c>
      <c r="H23" s="659">
        <f t="shared" si="8"/>
        <v>0</v>
      </c>
      <c r="I23" s="659">
        <f t="shared" si="8"/>
        <v>0</v>
      </c>
      <c r="J23" s="659">
        <f t="shared" si="8"/>
        <v>0</v>
      </c>
      <c r="K23" s="659">
        <f>+K22+K21+K20+K19+K18+K17</f>
        <v>0</v>
      </c>
      <c r="L23" s="659">
        <f>+L22+L21+L20+L19+L18+L17</f>
        <v>0</v>
      </c>
      <c r="M23" s="660">
        <v>0</v>
      </c>
      <c r="N23" s="660">
        <f>+L36+L49+L62+L75+L88+L101+L114+L127+L140+L153+L166+L179+L192+L205+L218+L231</f>
        <v>0</v>
      </c>
      <c r="O23" s="660"/>
      <c r="P23" s="420"/>
    </row>
    <row r="24" spans="3:16" ht="20.100000000000001" customHeight="1" x14ac:dyDescent="0.25">
      <c r="C24" s="420"/>
      <c r="D24" s="1117"/>
      <c r="E24" s="1118"/>
      <c r="F24" s="1118"/>
      <c r="G24" s="1118"/>
      <c r="H24" s="1118"/>
      <c r="I24" s="1118"/>
      <c r="J24" s="1118"/>
      <c r="K24" s="1118"/>
      <c r="L24" s="1118"/>
      <c r="M24" s="420"/>
      <c r="N24" s="420"/>
      <c r="O24" s="420"/>
      <c r="P24" s="420"/>
    </row>
    <row r="25" spans="3:16" ht="20.100000000000001" customHeight="1" x14ac:dyDescent="0.25">
      <c r="C25" s="420"/>
      <c r="D25" s="518"/>
      <c r="E25" s="519"/>
      <c r="F25" s="519"/>
      <c r="G25" s="519"/>
      <c r="H25" s="519"/>
      <c r="I25" s="519"/>
      <c r="J25" s="519"/>
      <c r="K25" s="519"/>
      <c r="L25" s="519"/>
      <c r="M25" s="420"/>
      <c r="N25" s="420"/>
      <c r="O25" s="420"/>
      <c r="P25" s="420"/>
    </row>
    <row r="26" spans="3:16" ht="35.25" customHeight="1" x14ac:dyDescent="0.25">
      <c r="C26" s="522"/>
      <c r="D26" s="421" t="str">
        <f>'8b. Tekoči potrjeni izdatki'!D26</f>
        <v>NOSILEC PROJEKTA</v>
      </c>
      <c r="E26" s="420"/>
      <c r="F26" s="420"/>
      <c r="G26" s="420"/>
      <c r="H26" s="422"/>
      <c r="I26" s="422"/>
      <c r="J26" s="422"/>
      <c r="K26" s="422"/>
      <c r="L26" s="420"/>
      <c r="M26" s="420"/>
      <c r="N26" s="420"/>
      <c r="O26" s="420"/>
      <c r="P26" s="420"/>
    </row>
    <row r="27" spans="3:16" ht="20.100000000000001" customHeight="1" x14ac:dyDescent="0.25">
      <c r="C27" s="420"/>
      <c r="D27" s="1117"/>
      <c r="E27" s="1118"/>
      <c r="F27" s="1118"/>
      <c r="G27" s="1118"/>
      <c r="H27" s="1118"/>
      <c r="I27" s="1118"/>
      <c r="J27" s="1118"/>
      <c r="K27" s="1118"/>
      <c r="L27" s="1118"/>
      <c r="M27" s="420"/>
      <c r="N27" s="420"/>
      <c r="O27" s="420"/>
      <c r="P27" s="420"/>
    </row>
    <row r="28" spans="3:16" ht="30" customHeight="1" x14ac:dyDescent="0.25">
      <c r="C28" s="420"/>
      <c r="D28" s="524" t="s">
        <v>108</v>
      </c>
      <c r="E28" s="1135" t="s">
        <v>32</v>
      </c>
      <c r="F28" s="1135" t="s">
        <v>109</v>
      </c>
      <c r="G28" s="1136" t="s">
        <v>110</v>
      </c>
      <c r="H28" s="1137"/>
      <c r="I28" s="1135" t="s">
        <v>111</v>
      </c>
      <c r="J28" s="1135"/>
      <c r="K28" s="1135" t="s">
        <v>112</v>
      </c>
      <c r="L28" s="1135" t="s">
        <v>113</v>
      </c>
      <c r="M28" s="420"/>
      <c r="N28" s="420"/>
      <c r="O28" s="420"/>
      <c r="P28" s="420"/>
    </row>
    <row r="29" spans="3:16" ht="30" x14ac:dyDescent="0.25">
      <c r="C29" s="420"/>
      <c r="D29" s="525" t="s">
        <v>31</v>
      </c>
      <c r="E29" s="1135"/>
      <c r="F29" s="1135"/>
      <c r="G29" s="526" t="s">
        <v>114</v>
      </c>
      <c r="H29" s="526" t="s">
        <v>115</v>
      </c>
      <c r="I29" s="527" t="s">
        <v>116</v>
      </c>
      <c r="J29" s="527" t="s">
        <v>117</v>
      </c>
      <c r="K29" s="1135"/>
      <c r="L29" s="1135"/>
      <c r="M29" s="420"/>
      <c r="N29" s="420"/>
      <c r="O29" s="420"/>
      <c r="P29" s="420"/>
    </row>
    <row r="30" spans="3:16" ht="15" customHeight="1" x14ac:dyDescent="0.25">
      <c r="C30" s="420"/>
      <c r="D30" s="528" t="s">
        <v>98</v>
      </c>
      <c r="E30" s="529"/>
      <c r="F30" s="529"/>
      <c r="G30" s="529"/>
      <c r="H30" s="529"/>
      <c r="I30" s="529"/>
      <c r="J30" s="529"/>
      <c r="K30" s="529">
        <v>0</v>
      </c>
      <c r="L30" s="62">
        <f>+E30+F30+G30+H30+I30+J30+K30</f>
        <v>0</v>
      </c>
      <c r="M30" s="420"/>
      <c r="N30" s="420"/>
      <c r="O30" s="420"/>
      <c r="P30" s="420"/>
    </row>
    <row r="31" spans="3:16" ht="24.75" customHeight="1" x14ac:dyDescent="0.25">
      <c r="C31" s="420"/>
      <c r="D31" s="528" t="s">
        <v>99</v>
      </c>
      <c r="E31" s="529"/>
      <c r="F31" s="529"/>
      <c r="G31" s="529"/>
      <c r="H31" s="529"/>
      <c r="I31" s="529"/>
      <c r="J31" s="529"/>
      <c r="K31" s="529">
        <v>0</v>
      </c>
      <c r="L31" s="62">
        <f t="shared" ref="L31:L36" si="9">+E31+F31+G31+H31+I31+J31+K31</f>
        <v>0</v>
      </c>
      <c r="M31" s="420"/>
      <c r="N31" s="420"/>
      <c r="O31" s="420"/>
      <c r="P31" s="420"/>
    </row>
    <row r="32" spans="3:16" ht="24.75" customHeight="1" x14ac:dyDescent="0.25">
      <c r="C32" s="420"/>
      <c r="D32" s="528" t="s">
        <v>77</v>
      </c>
      <c r="E32" s="529"/>
      <c r="F32" s="529"/>
      <c r="G32" s="529"/>
      <c r="H32" s="529"/>
      <c r="I32" s="529"/>
      <c r="J32" s="529"/>
      <c r="K32" s="529">
        <v>0</v>
      </c>
      <c r="L32" s="62">
        <f t="shared" si="9"/>
        <v>0</v>
      </c>
      <c r="M32" s="420"/>
      <c r="N32" s="420"/>
      <c r="O32" s="420"/>
      <c r="P32" s="420"/>
    </row>
    <row r="33" spans="3:16" ht="20.100000000000001" customHeight="1" x14ac:dyDescent="0.25">
      <c r="C33" s="420"/>
      <c r="D33" s="528" t="s">
        <v>78</v>
      </c>
      <c r="E33" s="529"/>
      <c r="F33" s="529"/>
      <c r="G33" s="529"/>
      <c r="H33" s="529"/>
      <c r="I33" s="529"/>
      <c r="J33" s="529"/>
      <c r="K33" s="529">
        <v>0</v>
      </c>
      <c r="L33" s="62">
        <f t="shared" si="9"/>
        <v>0</v>
      </c>
      <c r="M33" s="420"/>
      <c r="N33" s="420"/>
      <c r="O33" s="420"/>
      <c r="P33" s="420"/>
    </row>
    <row r="34" spans="3:16" ht="20.100000000000001" customHeight="1" x14ac:dyDescent="0.25">
      <c r="C34" s="420"/>
      <c r="D34" s="528" t="s">
        <v>79</v>
      </c>
      <c r="E34" s="529"/>
      <c r="F34" s="529"/>
      <c r="G34" s="529"/>
      <c r="H34" s="529"/>
      <c r="I34" s="529"/>
      <c r="J34" s="529"/>
      <c r="K34" s="529">
        <v>0</v>
      </c>
      <c r="L34" s="62">
        <f t="shared" si="9"/>
        <v>0</v>
      </c>
      <c r="M34" s="420"/>
      <c r="N34" s="420"/>
      <c r="O34" s="420"/>
      <c r="P34" s="420"/>
    </row>
    <row r="35" spans="3:16" ht="20.100000000000001" customHeight="1" x14ac:dyDescent="0.25">
      <c r="C35" s="420"/>
      <c r="D35" s="528" t="s">
        <v>100</v>
      </c>
      <c r="E35" s="529"/>
      <c r="F35" s="529"/>
      <c r="G35" s="529"/>
      <c r="H35" s="529"/>
      <c r="I35" s="529"/>
      <c r="J35" s="529"/>
      <c r="K35" s="529">
        <v>0</v>
      </c>
      <c r="L35" s="62">
        <f t="shared" si="9"/>
        <v>0</v>
      </c>
      <c r="M35" s="420"/>
      <c r="N35" s="420"/>
      <c r="O35" s="420"/>
      <c r="P35" s="420"/>
    </row>
    <row r="36" spans="3:16" ht="32.25" customHeight="1" x14ac:dyDescent="0.25">
      <c r="C36" s="420"/>
      <c r="D36" s="530" t="s">
        <v>355</v>
      </c>
      <c r="E36" s="67">
        <f>+E35+E34+E33+E32+E31+E30</f>
        <v>0</v>
      </c>
      <c r="F36" s="67">
        <f t="shared" ref="F36:K36" si="10">+F35+F34+F33+F32+F31+F30</f>
        <v>0</v>
      </c>
      <c r="G36" s="67">
        <f t="shared" si="10"/>
        <v>0</v>
      </c>
      <c r="H36" s="67">
        <f t="shared" si="10"/>
        <v>0</v>
      </c>
      <c r="I36" s="67">
        <f t="shared" si="10"/>
        <v>0</v>
      </c>
      <c r="J36" s="67">
        <f t="shared" si="10"/>
        <v>0</v>
      </c>
      <c r="K36" s="67">
        <f t="shared" si="10"/>
        <v>0</v>
      </c>
      <c r="L36" s="62">
        <f t="shared" si="9"/>
        <v>0</v>
      </c>
      <c r="M36" s="420"/>
      <c r="N36" s="420"/>
      <c r="O36" s="420"/>
      <c r="P36" s="420"/>
    </row>
    <row r="37" spans="3:16" ht="20.100000000000001" customHeight="1" x14ac:dyDescent="0.25">
      <c r="C37" s="420"/>
      <c r="D37" s="1117"/>
      <c r="E37" s="1118"/>
      <c r="F37" s="1118"/>
      <c r="G37" s="1118"/>
      <c r="H37" s="1118"/>
      <c r="I37" s="1118"/>
      <c r="J37" s="1118"/>
      <c r="K37" s="1118"/>
      <c r="L37" s="1118"/>
      <c r="M37" s="420"/>
      <c r="N37" s="420"/>
      <c r="O37" s="420"/>
      <c r="P37" s="420"/>
    </row>
    <row r="38" spans="3:16" ht="20.100000000000001" customHeight="1" x14ac:dyDescent="0.25">
      <c r="C38" s="420"/>
      <c r="D38" s="518"/>
      <c r="E38" s="519"/>
      <c r="F38" s="519"/>
      <c r="G38" s="519"/>
      <c r="H38" s="519"/>
      <c r="I38" s="519"/>
      <c r="J38" s="519"/>
      <c r="K38" s="519"/>
      <c r="L38" s="519"/>
      <c r="M38" s="420"/>
      <c r="N38" s="420"/>
      <c r="O38" s="420"/>
      <c r="P38" s="420"/>
    </row>
    <row r="39" spans="3:16" ht="30" customHeight="1" x14ac:dyDescent="0.25">
      <c r="C39" s="522"/>
      <c r="D39" s="421" t="str">
        <f>'8b. Tekoči potrjeni izdatki'!D39</f>
        <v>Finančni načrt PARTNERJA 1</v>
      </c>
      <c r="E39" s="420"/>
      <c r="F39" s="420"/>
      <c r="G39" s="420"/>
      <c r="H39" s="422"/>
      <c r="I39" s="422"/>
      <c r="J39" s="422"/>
      <c r="K39" s="422"/>
      <c r="L39" s="420"/>
      <c r="M39" s="420"/>
      <c r="N39" s="420"/>
      <c r="O39" s="420"/>
      <c r="P39" s="420"/>
    </row>
    <row r="40" spans="3:16" ht="20.100000000000001" customHeight="1" x14ac:dyDescent="0.25">
      <c r="C40" s="420"/>
      <c r="D40" s="1117"/>
      <c r="E40" s="1118"/>
      <c r="F40" s="1118"/>
      <c r="G40" s="1118"/>
      <c r="H40" s="1118"/>
      <c r="I40" s="1118"/>
      <c r="J40" s="1118"/>
      <c r="K40" s="1118"/>
      <c r="L40" s="1118"/>
      <c r="M40" s="420"/>
      <c r="N40" s="420"/>
      <c r="O40" s="420"/>
      <c r="P40" s="420"/>
    </row>
    <row r="41" spans="3:16" ht="33" customHeight="1" x14ac:dyDescent="0.25">
      <c r="C41" s="420"/>
      <c r="D41" s="524" t="s">
        <v>108</v>
      </c>
      <c r="E41" s="1135" t="s">
        <v>32</v>
      </c>
      <c r="F41" s="1135" t="s">
        <v>109</v>
      </c>
      <c r="G41" s="1136" t="s">
        <v>110</v>
      </c>
      <c r="H41" s="1137"/>
      <c r="I41" s="1135" t="s">
        <v>111</v>
      </c>
      <c r="J41" s="1135"/>
      <c r="K41" s="1135" t="s">
        <v>112</v>
      </c>
      <c r="L41" s="1135" t="s">
        <v>113</v>
      </c>
      <c r="M41" s="420"/>
      <c r="N41" s="420"/>
      <c r="O41" s="420"/>
      <c r="P41" s="420"/>
    </row>
    <row r="42" spans="3:16" ht="30" x14ac:dyDescent="0.25">
      <c r="C42" s="420"/>
      <c r="D42" s="525" t="s">
        <v>31</v>
      </c>
      <c r="E42" s="1135"/>
      <c r="F42" s="1135"/>
      <c r="G42" s="526" t="s">
        <v>114</v>
      </c>
      <c r="H42" s="526" t="s">
        <v>115</v>
      </c>
      <c r="I42" s="527" t="s">
        <v>116</v>
      </c>
      <c r="J42" s="527" t="s">
        <v>117</v>
      </c>
      <c r="K42" s="1135"/>
      <c r="L42" s="1135"/>
      <c r="M42" s="420"/>
      <c r="N42" s="420"/>
      <c r="O42" s="420"/>
      <c r="P42" s="420"/>
    </row>
    <row r="43" spans="3:16" x14ac:dyDescent="0.25">
      <c r="C43" s="420"/>
      <c r="D43" s="528" t="s">
        <v>98</v>
      </c>
      <c r="E43" s="529"/>
      <c r="F43" s="529"/>
      <c r="G43" s="529"/>
      <c r="H43" s="529"/>
      <c r="I43" s="529"/>
      <c r="J43" s="529"/>
      <c r="K43" s="529"/>
      <c r="L43" s="62">
        <f>+E43+F43+G43+H43+I43+J43+K43</f>
        <v>0</v>
      </c>
      <c r="M43" s="420"/>
      <c r="N43" s="420"/>
      <c r="O43" s="420"/>
      <c r="P43" s="420"/>
    </row>
    <row r="44" spans="3:16" ht="15" customHeight="1" x14ac:dyDescent="0.25">
      <c r="C44" s="420"/>
      <c r="D44" s="528" t="s">
        <v>118</v>
      </c>
      <c r="E44" s="529"/>
      <c r="F44" s="529"/>
      <c r="G44" s="529"/>
      <c r="H44" s="529"/>
      <c r="I44" s="529"/>
      <c r="J44" s="529"/>
      <c r="K44" s="529"/>
      <c r="L44" s="62">
        <f t="shared" ref="L44:L49" si="11">+E44+F44+G44+H44+I44+J44+K44</f>
        <v>0</v>
      </c>
      <c r="M44" s="420"/>
      <c r="N44" s="420"/>
      <c r="O44" s="420"/>
      <c r="P44" s="420"/>
    </row>
    <row r="45" spans="3:16" x14ac:dyDescent="0.25">
      <c r="C45" s="420"/>
      <c r="D45" s="528" t="s">
        <v>77</v>
      </c>
      <c r="E45" s="529"/>
      <c r="F45" s="529"/>
      <c r="G45" s="529"/>
      <c r="H45" s="529"/>
      <c r="I45" s="529"/>
      <c r="J45" s="529"/>
      <c r="K45" s="529"/>
      <c r="L45" s="62">
        <f t="shared" si="11"/>
        <v>0</v>
      </c>
      <c r="M45" s="420"/>
      <c r="N45" s="420"/>
      <c r="O45" s="420"/>
      <c r="P45" s="420"/>
    </row>
    <row r="46" spans="3:16" x14ac:dyDescent="0.25">
      <c r="C46" s="420"/>
      <c r="D46" s="528" t="s">
        <v>78</v>
      </c>
      <c r="E46" s="529"/>
      <c r="F46" s="529"/>
      <c r="G46" s="529"/>
      <c r="H46" s="529"/>
      <c r="I46" s="529"/>
      <c r="J46" s="529"/>
      <c r="K46" s="529"/>
      <c r="L46" s="62">
        <f t="shared" si="11"/>
        <v>0</v>
      </c>
      <c r="M46" s="420"/>
      <c r="N46" s="420"/>
      <c r="O46" s="420"/>
      <c r="P46" s="420"/>
    </row>
    <row r="47" spans="3:16" x14ac:dyDescent="0.25">
      <c r="C47" s="420"/>
      <c r="D47" s="528" t="s">
        <v>79</v>
      </c>
      <c r="E47" s="529"/>
      <c r="F47" s="529"/>
      <c r="G47" s="529"/>
      <c r="H47" s="529"/>
      <c r="I47" s="529"/>
      <c r="J47" s="529"/>
      <c r="K47" s="529"/>
      <c r="L47" s="62">
        <f t="shared" si="11"/>
        <v>0</v>
      </c>
      <c r="M47" s="420"/>
      <c r="N47" s="420"/>
      <c r="O47" s="420"/>
      <c r="P47" s="420"/>
    </row>
    <row r="48" spans="3:16" x14ac:dyDescent="0.25">
      <c r="C48" s="420"/>
      <c r="D48" s="528" t="s">
        <v>100</v>
      </c>
      <c r="E48" s="529"/>
      <c r="F48" s="529"/>
      <c r="G48" s="529"/>
      <c r="H48" s="529"/>
      <c r="I48" s="529"/>
      <c r="J48" s="529"/>
      <c r="K48" s="529"/>
      <c r="L48" s="62">
        <f t="shared" si="11"/>
        <v>0</v>
      </c>
      <c r="M48" s="420"/>
      <c r="N48" s="420"/>
      <c r="O48" s="420"/>
      <c r="P48" s="420"/>
    </row>
    <row r="49" spans="3:16" ht="30" x14ac:dyDescent="0.25">
      <c r="C49" s="420"/>
      <c r="D49" s="530" t="s">
        <v>356</v>
      </c>
      <c r="E49" s="67">
        <f>+E48+E47+E46+E45+E44+E43</f>
        <v>0</v>
      </c>
      <c r="F49" s="67">
        <f t="shared" ref="F49" si="12">+F48+F47+F46+F45+F44+F43</f>
        <v>0</v>
      </c>
      <c r="G49" s="67">
        <f t="shared" ref="G49" si="13">+G48+G47+G46+G45+G44+G43</f>
        <v>0</v>
      </c>
      <c r="H49" s="67">
        <f t="shared" ref="H49" si="14">+H48+H47+H46+H45+H44+H43</f>
        <v>0</v>
      </c>
      <c r="I49" s="67">
        <f t="shared" ref="I49" si="15">+I48+I47+I46+I45+I44+I43</f>
        <v>0</v>
      </c>
      <c r="J49" s="67">
        <f t="shared" ref="J49" si="16">+J48+J47+J46+J45+J44+J43</f>
        <v>0</v>
      </c>
      <c r="K49" s="67">
        <f t="shared" ref="K49" si="17">+K48+K47+K46+K45+K44+K43</f>
        <v>0</v>
      </c>
      <c r="L49" s="62">
        <f t="shared" si="11"/>
        <v>0</v>
      </c>
      <c r="M49" s="420"/>
      <c r="N49" s="420"/>
      <c r="O49" s="420"/>
      <c r="P49" s="420"/>
    </row>
    <row r="50" spans="3:16" ht="15.75" x14ac:dyDescent="0.25">
      <c r="C50" s="420"/>
      <c r="D50" s="518"/>
      <c r="E50" s="519"/>
      <c r="F50" s="519"/>
      <c r="G50" s="519"/>
      <c r="H50" s="519"/>
      <c r="I50" s="519"/>
      <c r="J50" s="519"/>
      <c r="K50" s="519"/>
      <c r="L50" s="519"/>
      <c r="M50" s="420"/>
      <c r="N50" s="420"/>
      <c r="O50" s="420"/>
      <c r="P50" s="420"/>
    </row>
    <row r="51" spans="3:16" ht="15.75" x14ac:dyDescent="0.25">
      <c r="C51" s="420"/>
      <c r="D51" s="518"/>
      <c r="E51" s="519"/>
      <c r="F51" s="519"/>
      <c r="G51" s="519"/>
      <c r="H51" s="519"/>
      <c r="I51" s="519"/>
      <c r="J51" s="519"/>
      <c r="K51" s="519"/>
      <c r="L51" s="519"/>
      <c r="M51" s="420"/>
      <c r="N51" s="420"/>
      <c r="O51" s="420"/>
      <c r="P51" s="420"/>
    </row>
    <row r="52" spans="3:16" ht="21" x14ac:dyDescent="0.25">
      <c r="C52" s="522"/>
      <c r="D52" s="421" t="str">
        <f>'8b. Tekoči potrjeni izdatki'!D52</f>
        <v>Finančni načrt PARTNERJA 2</v>
      </c>
      <c r="E52" s="420"/>
      <c r="F52" s="420"/>
      <c r="G52" s="420"/>
      <c r="H52" s="422"/>
      <c r="I52" s="422"/>
      <c r="J52" s="422"/>
      <c r="K52" s="422"/>
      <c r="L52" s="420"/>
      <c r="M52" s="420"/>
      <c r="N52" s="420"/>
      <c r="O52" s="420"/>
      <c r="P52" s="420"/>
    </row>
    <row r="53" spans="3:16" ht="15.75" x14ac:dyDescent="0.25">
      <c r="C53" s="420"/>
      <c r="D53" s="1117"/>
      <c r="E53" s="1118"/>
      <c r="F53" s="1118"/>
      <c r="G53" s="1118"/>
      <c r="H53" s="1118"/>
      <c r="I53" s="1118"/>
      <c r="J53" s="1118"/>
      <c r="K53" s="1118"/>
      <c r="L53" s="1118"/>
      <c r="M53" s="420"/>
      <c r="N53" s="420"/>
      <c r="O53" s="420"/>
      <c r="P53" s="420"/>
    </row>
    <row r="54" spans="3:16" ht="15" customHeight="1" x14ac:dyDescent="0.25">
      <c r="C54" s="420"/>
      <c r="D54" s="524" t="s">
        <v>108</v>
      </c>
      <c r="E54" s="1135" t="s">
        <v>32</v>
      </c>
      <c r="F54" s="1135" t="s">
        <v>109</v>
      </c>
      <c r="G54" s="1136" t="s">
        <v>110</v>
      </c>
      <c r="H54" s="1137"/>
      <c r="I54" s="1135" t="s">
        <v>111</v>
      </c>
      <c r="J54" s="1135"/>
      <c r="K54" s="1135" t="s">
        <v>112</v>
      </c>
      <c r="L54" s="1135" t="s">
        <v>113</v>
      </c>
      <c r="M54" s="420"/>
      <c r="N54" s="420"/>
      <c r="O54" s="420"/>
      <c r="P54" s="420"/>
    </row>
    <row r="55" spans="3:16" ht="30" x14ac:dyDescent="0.25">
      <c r="C55" s="420"/>
      <c r="D55" s="525" t="s">
        <v>31</v>
      </c>
      <c r="E55" s="1135"/>
      <c r="F55" s="1135"/>
      <c r="G55" s="526" t="s">
        <v>114</v>
      </c>
      <c r="H55" s="526" t="s">
        <v>115</v>
      </c>
      <c r="I55" s="527" t="s">
        <v>116</v>
      </c>
      <c r="J55" s="527" t="s">
        <v>117</v>
      </c>
      <c r="K55" s="1135"/>
      <c r="L55" s="1135"/>
      <c r="M55" s="420"/>
      <c r="N55" s="420"/>
      <c r="O55" s="420"/>
      <c r="P55" s="420"/>
    </row>
    <row r="56" spans="3:16" x14ac:dyDescent="0.25">
      <c r="C56" s="420"/>
      <c r="D56" s="528" t="s">
        <v>98</v>
      </c>
      <c r="E56" s="529"/>
      <c r="F56" s="529"/>
      <c r="G56" s="529"/>
      <c r="H56" s="529"/>
      <c r="I56" s="529"/>
      <c r="J56" s="529"/>
      <c r="K56" s="529"/>
      <c r="L56" s="62">
        <f>+E56+F56+G56+H56+I56+J56+K56</f>
        <v>0</v>
      </c>
      <c r="M56" s="420"/>
      <c r="N56" s="420"/>
      <c r="O56" s="420"/>
      <c r="P56" s="420"/>
    </row>
    <row r="57" spans="3:16" ht="15" customHeight="1" x14ac:dyDescent="0.25">
      <c r="C57" s="420"/>
      <c r="D57" s="528" t="s">
        <v>118</v>
      </c>
      <c r="E57" s="529"/>
      <c r="F57" s="529"/>
      <c r="G57" s="529"/>
      <c r="H57" s="529"/>
      <c r="I57" s="529"/>
      <c r="J57" s="529"/>
      <c r="K57" s="529"/>
      <c r="L57" s="62">
        <f t="shared" ref="L57:L62" si="18">+E57+F57+G57+H57+I57+J57+K57</f>
        <v>0</v>
      </c>
      <c r="M57" s="420"/>
      <c r="N57" s="420"/>
      <c r="O57" s="420"/>
      <c r="P57" s="420"/>
    </row>
    <row r="58" spans="3:16" x14ac:dyDescent="0.25">
      <c r="C58" s="420"/>
      <c r="D58" s="528" t="s">
        <v>77</v>
      </c>
      <c r="E58" s="529"/>
      <c r="F58" s="529"/>
      <c r="G58" s="529"/>
      <c r="H58" s="529"/>
      <c r="I58" s="529"/>
      <c r="J58" s="529"/>
      <c r="K58" s="529"/>
      <c r="L58" s="62">
        <f t="shared" si="18"/>
        <v>0</v>
      </c>
      <c r="M58" s="420"/>
      <c r="N58" s="420"/>
      <c r="O58" s="420"/>
      <c r="P58" s="420"/>
    </row>
    <row r="59" spans="3:16" x14ac:dyDescent="0.25">
      <c r="C59" s="420"/>
      <c r="D59" s="528" t="s">
        <v>78</v>
      </c>
      <c r="E59" s="529"/>
      <c r="F59" s="529"/>
      <c r="G59" s="529"/>
      <c r="H59" s="529"/>
      <c r="I59" s="529"/>
      <c r="J59" s="529"/>
      <c r="K59" s="529"/>
      <c r="L59" s="62">
        <f t="shared" si="18"/>
        <v>0</v>
      </c>
      <c r="M59" s="420"/>
      <c r="N59" s="420"/>
      <c r="O59" s="420"/>
      <c r="P59" s="420"/>
    </row>
    <row r="60" spans="3:16" x14ac:dyDescent="0.25">
      <c r="C60" s="420"/>
      <c r="D60" s="528" t="s">
        <v>79</v>
      </c>
      <c r="E60" s="529"/>
      <c r="F60" s="529"/>
      <c r="G60" s="529"/>
      <c r="H60" s="529"/>
      <c r="I60" s="529"/>
      <c r="J60" s="529"/>
      <c r="K60" s="529"/>
      <c r="L60" s="62">
        <f t="shared" si="18"/>
        <v>0</v>
      </c>
      <c r="M60" s="420"/>
      <c r="N60" s="420"/>
      <c r="O60" s="420"/>
      <c r="P60" s="420"/>
    </row>
    <row r="61" spans="3:16" x14ac:dyDescent="0.25">
      <c r="C61" s="420"/>
      <c r="D61" s="528" t="s">
        <v>100</v>
      </c>
      <c r="E61" s="529"/>
      <c r="F61" s="529"/>
      <c r="G61" s="529"/>
      <c r="H61" s="529"/>
      <c r="I61" s="529"/>
      <c r="J61" s="529"/>
      <c r="K61" s="529"/>
      <c r="L61" s="62">
        <f t="shared" si="18"/>
        <v>0</v>
      </c>
      <c r="M61" s="420"/>
      <c r="N61" s="420"/>
      <c r="O61" s="420"/>
      <c r="P61" s="420"/>
    </row>
    <row r="62" spans="3:16" ht="30" x14ac:dyDescent="0.25">
      <c r="C62" s="420"/>
      <c r="D62" s="530" t="s">
        <v>357</v>
      </c>
      <c r="E62" s="67">
        <f>+E61+E60+E59+E58+E57+E56</f>
        <v>0</v>
      </c>
      <c r="F62" s="67">
        <f t="shared" ref="F62" si="19">+F61+F60+F59+F58+F57+F56</f>
        <v>0</v>
      </c>
      <c r="G62" s="67">
        <f t="shared" ref="G62" si="20">+G61+G60+G59+G58+G57+G56</f>
        <v>0</v>
      </c>
      <c r="H62" s="67">
        <f t="shared" ref="H62" si="21">+H61+H60+H59+H58+H57+H56</f>
        <v>0</v>
      </c>
      <c r="I62" s="67">
        <f t="shared" ref="I62" si="22">+I61+I60+I59+I58+I57+I56</f>
        <v>0</v>
      </c>
      <c r="J62" s="67">
        <f t="shared" ref="J62" si="23">+J61+J60+J59+J58+J57+J56</f>
        <v>0</v>
      </c>
      <c r="K62" s="67">
        <f t="shared" ref="K62" si="24">+K61+K60+K59+K58+K57+K56</f>
        <v>0</v>
      </c>
      <c r="L62" s="62">
        <f t="shared" si="18"/>
        <v>0</v>
      </c>
      <c r="M62" s="420"/>
      <c r="N62" s="420"/>
      <c r="O62" s="420"/>
      <c r="P62" s="420"/>
    </row>
    <row r="63" spans="3:16" x14ac:dyDescent="0.25">
      <c r="C63" s="420"/>
      <c r="D63" s="523"/>
      <c r="E63" s="432"/>
      <c r="F63" s="432"/>
      <c r="G63" s="432"/>
      <c r="H63" s="432"/>
      <c r="I63" s="432"/>
      <c r="J63" s="432"/>
      <c r="K63" s="432"/>
      <c r="L63" s="432"/>
      <c r="M63" s="420"/>
      <c r="N63" s="420"/>
      <c r="O63" s="420"/>
      <c r="P63" s="420"/>
    </row>
    <row r="64" spans="3:16" ht="15.75" x14ac:dyDescent="0.25">
      <c r="C64" s="420"/>
      <c r="D64" s="518"/>
      <c r="E64" s="519"/>
      <c r="F64" s="519"/>
      <c r="G64" s="519"/>
      <c r="H64" s="519"/>
      <c r="I64" s="519"/>
      <c r="J64" s="519"/>
      <c r="K64" s="519"/>
      <c r="L64" s="519"/>
      <c r="M64" s="420"/>
      <c r="N64" s="420"/>
      <c r="O64" s="420"/>
      <c r="P64" s="420"/>
    </row>
    <row r="65" spans="3:16" ht="21" x14ac:dyDescent="0.25">
      <c r="C65" s="522"/>
      <c r="D65" s="421" t="str">
        <f>'8b. Tekoči potrjeni izdatki'!D65</f>
        <v>Finančni načrt PARTNERJA 3</v>
      </c>
      <c r="E65" s="420"/>
      <c r="F65" s="420"/>
      <c r="G65" s="420"/>
      <c r="H65" s="422"/>
      <c r="I65" s="422"/>
      <c r="J65" s="422"/>
      <c r="K65" s="422"/>
      <c r="L65" s="420"/>
      <c r="M65" s="420"/>
      <c r="N65" s="420"/>
      <c r="O65" s="420"/>
      <c r="P65" s="420"/>
    </row>
    <row r="66" spans="3:16" ht="15.75" x14ac:dyDescent="0.25">
      <c r="C66" s="420"/>
      <c r="D66" s="1117"/>
      <c r="E66" s="1118"/>
      <c r="F66" s="1118"/>
      <c r="G66" s="1118"/>
      <c r="H66" s="1118"/>
      <c r="I66" s="1118"/>
      <c r="J66" s="1118"/>
      <c r="K66" s="1118"/>
      <c r="L66" s="1118"/>
      <c r="M66" s="420"/>
      <c r="N66" s="420"/>
      <c r="O66" s="420"/>
      <c r="P66" s="420"/>
    </row>
    <row r="67" spans="3:16" ht="15" customHeight="1" x14ac:dyDescent="0.25">
      <c r="C67" s="420"/>
      <c r="D67" s="524" t="s">
        <v>108</v>
      </c>
      <c r="E67" s="1135" t="s">
        <v>32</v>
      </c>
      <c r="F67" s="1135" t="s">
        <v>109</v>
      </c>
      <c r="G67" s="1136" t="s">
        <v>110</v>
      </c>
      <c r="H67" s="1137"/>
      <c r="I67" s="1135" t="s">
        <v>111</v>
      </c>
      <c r="J67" s="1135"/>
      <c r="K67" s="1135" t="s">
        <v>112</v>
      </c>
      <c r="L67" s="1135" t="s">
        <v>113</v>
      </c>
      <c r="M67" s="420"/>
      <c r="N67" s="420"/>
      <c r="O67" s="420"/>
      <c r="P67" s="420"/>
    </row>
    <row r="68" spans="3:16" ht="30" x14ac:dyDescent="0.25">
      <c r="C68" s="420"/>
      <c r="D68" s="525" t="s">
        <v>31</v>
      </c>
      <c r="E68" s="1135"/>
      <c r="F68" s="1135"/>
      <c r="G68" s="526" t="s">
        <v>114</v>
      </c>
      <c r="H68" s="526" t="s">
        <v>115</v>
      </c>
      <c r="I68" s="527" t="s">
        <v>116</v>
      </c>
      <c r="J68" s="527" t="s">
        <v>117</v>
      </c>
      <c r="K68" s="1135"/>
      <c r="L68" s="1135"/>
      <c r="M68" s="420"/>
      <c r="N68" s="420"/>
      <c r="O68" s="420"/>
      <c r="P68" s="420"/>
    </row>
    <row r="69" spans="3:16" x14ac:dyDescent="0.25">
      <c r="C69" s="420"/>
      <c r="D69" s="528" t="s">
        <v>98</v>
      </c>
      <c r="E69" s="529"/>
      <c r="F69" s="529"/>
      <c r="G69" s="529"/>
      <c r="H69" s="529"/>
      <c r="I69" s="529"/>
      <c r="J69" s="529"/>
      <c r="K69" s="529"/>
      <c r="L69" s="62">
        <f>+E69+F69+G69+H69+I69+J69+K69</f>
        <v>0</v>
      </c>
      <c r="M69" s="420"/>
      <c r="N69" s="420"/>
      <c r="O69" s="420"/>
      <c r="P69" s="420"/>
    </row>
    <row r="70" spans="3:16" ht="15" customHeight="1" x14ac:dyDescent="0.25">
      <c r="C70" s="420"/>
      <c r="D70" s="528" t="s">
        <v>118</v>
      </c>
      <c r="E70" s="529"/>
      <c r="F70" s="529"/>
      <c r="G70" s="529"/>
      <c r="H70" s="529"/>
      <c r="I70" s="529"/>
      <c r="J70" s="529"/>
      <c r="K70" s="529"/>
      <c r="L70" s="62">
        <f t="shared" ref="L70:L75" si="25">+E70+F70+G70+H70+I70+J70+K70</f>
        <v>0</v>
      </c>
      <c r="M70" s="420"/>
      <c r="N70" s="420"/>
      <c r="O70" s="420"/>
      <c r="P70" s="420"/>
    </row>
    <row r="71" spans="3:16" x14ac:dyDescent="0.25">
      <c r="C71" s="420"/>
      <c r="D71" s="528" t="s">
        <v>77</v>
      </c>
      <c r="E71" s="529"/>
      <c r="F71" s="529"/>
      <c r="G71" s="529"/>
      <c r="H71" s="529"/>
      <c r="I71" s="529"/>
      <c r="J71" s="529"/>
      <c r="K71" s="529"/>
      <c r="L71" s="62">
        <f t="shared" si="25"/>
        <v>0</v>
      </c>
      <c r="M71" s="420"/>
      <c r="N71" s="420"/>
      <c r="O71" s="420"/>
      <c r="P71" s="420"/>
    </row>
    <row r="72" spans="3:16" x14ac:dyDescent="0.25">
      <c r="C72" s="420"/>
      <c r="D72" s="528" t="s">
        <v>78</v>
      </c>
      <c r="E72" s="529"/>
      <c r="F72" s="529"/>
      <c r="G72" s="529"/>
      <c r="H72" s="529"/>
      <c r="I72" s="529"/>
      <c r="J72" s="529"/>
      <c r="K72" s="529"/>
      <c r="L72" s="62">
        <f t="shared" si="25"/>
        <v>0</v>
      </c>
      <c r="M72" s="420"/>
      <c r="N72" s="420"/>
      <c r="O72" s="420"/>
      <c r="P72" s="420"/>
    </row>
    <row r="73" spans="3:16" x14ac:dyDescent="0.25">
      <c r="C73" s="420"/>
      <c r="D73" s="528" t="s">
        <v>79</v>
      </c>
      <c r="E73" s="529"/>
      <c r="F73" s="529"/>
      <c r="G73" s="529"/>
      <c r="H73" s="529"/>
      <c r="I73" s="529"/>
      <c r="J73" s="529"/>
      <c r="K73" s="529"/>
      <c r="L73" s="62">
        <f t="shared" si="25"/>
        <v>0</v>
      </c>
      <c r="M73" s="420"/>
      <c r="N73" s="420"/>
      <c r="O73" s="420"/>
      <c r="P73" s="420"/>
    </row>
    <row r="74" spans="3:16" x14ac:dyDescent="0.25">
      <c r="C74" s="420"/>
      <c r="D74" s="528" t="s">
        <v>100</v>
      </c>
      <c r="E74" s="529"/>
      <c r="F74" s="529"/>
      <c r="G74" s="529"/>
      <c r="H74" s="529"/>
      <c r="I74" s="529"/>
      <c r="J74" s="529"/>
      <c r="K74" s="529"/>
      <c r="L74" s="62">
        <f t="shared" si="25"/>
        <v>0</v>
      </c>
      <c r="M74" s="420"/>
      <c r="N74" s="420"/>
      <c r="O74" s="420"/>
      <c r="P74" s="420"/>
    </row>
    <row r="75" spans="3:16" ht="30" x14ac:dyDescent="0.25">
      <c r="C75" s="420"/>
      <c r="D75" s="530" t="s">
        <v>358</v>
      </c>
      <c r="E75" s="67">
        <f>+E74+E73+E72+E71+E70+E69</f>
        <v>0</v>
      </c>
      <c r="F75" s="67">
        <f t="shared" ref="F75" si="26">+F74+F73+F72+F71+F70+F69</f>
        <v>0</v>
      </c>
      <c r="G75" s="67">
        <f t="shared" ref="G75" si="27">+G74+G73+G72+G71+G70+G69</f>
        <v>0</v>
      </c>
      <c r="H75" s="67">
        <f t="shared" ref="H75" si="28">+H74+H73+H72+H71+H70+H69</f>
        <v>0</v>
      </c>
      <c r="I75" s="67">
        <f t="shared" ref="I75" si="29">+I74+I73+I72+I71+I70+I69</f>
        <v>0</v>
      </c>
      <c r="J75" s="67">
        <f t="shared" ref="J75" si="30">+J74+J73+J72+J71+J70+J69</f>
        <v>0</v>
      </c>
      <c r="K75" s="67">
        <f t="shared" ref="K75" si="31">+K74+K73+K72+K71+K70+K69</f>
        <v>0</v>
      </c>
      <c r="L75" s="62">
        <f t="shared" si="25"/>
        <v>0</v>
      </c>
      <c r="M75" s="420"/>
      <c r="N75" s="420"/>
      <c r="O75" s="420"/>
      <c r="P75" s="420"/>
    </row>
    <row r="76" spans="3:16" x14ac:dyDescent="0.25">
      <c r="C76" s="420"/>
      <c r="D76" s="523"/>
      <c r="E76" s="432"/>
      <c r="F76" s="432"/>
      <c r="G76" s="432"/>
      <c r="H76" s="432"/>
      <c r="I76" s="432"/>
      <c r="J76" s="432"/>
      <c r="K76" s="432"/>
      <c r="L76" s="432"/>
      <c r="M76" s="420"/>
      <c r="N76" s="420"/>
      <c r="O76" s="420"/>
      <c r="P76" s="420"/>
    </row>
    <row r="77" spans="3:16" ht="15.75" x14ac:dyDescent="0.25">
      <c r="C77" s="420"/>
      <c r="D77" s="518"/>
      <c r="E77" s="519"/>
      <c r="F77" s="519"/>
      <c r="G77" s="519"/>
      <c r="H77" s="519"/>
      <c r="I77" s="519"/>
      <c r="J77" s="519"/>
      <c r="K77" s="519"/>
      <c r="L77" s="519"/>
      <c r="M77" s="420"/>
      <c r="N77" s="420"/>
      <c r="O77" s="420"/>
      <c r="P77" s="420"/>
    </row>
    <row r="78" spans="3:16" ht="21" x14ac:dyDescent="0.25">
      <c r="C78" s="522"/>
      <c r="D78" s="421" t="str">
        <f>'8b. Tekoči potrjeni izdatki'!D78</f>
        <v>Finančni načrt PARTNERJA 4</v>
      </c>
      <c r="E78" s="420"/>
      <c r="F78" s="420"/>
      <c r="G78" s="420"/>
      <c r="H78" s="422"/>
      <c r="I78" s="422"/>
      <c r="J78" s="422"/>
      <c r="K78" s="422"/>
      <c r="L78" s="420"/>
      <c r="M78" s="420"/>
      <c r="N78" s="420"/>
      <c r="O78" s="420"/>
      <c r="P78" s="420"/>
    </row>
    <row r="79" spans="3:16" ht="15.75" x14ac:dyDescent="0.25">
      <c r="C79" s="420"/>
      <c r="D79" s="1117"/>
      <c r="E79" s="1118"/>
      <c r="F79" s="1118"/>
      <c r="G79" s="1118"/>
      <c r="H79" s="1118"/>
      <c r="I79" s="1118"/>
      <c r="J79" s="1118"/>
      <c r="K79" s="1118"/>
      <c r="L79" s="1118"/>
      <c r="M79" s="420"/>
      <c r="N79" s="420"/>
      <c r="O79" s="420"/>
      <c r="P79" s="420"/>
    </row>
    <row r="80" spans="3:16" ht="15" customHeight="1" x14ac:dyDescent="0.25">
      <c r="C80" s="420"/>
      <c r="D80" s="524" t="s">
        <v>108</v>
      </c>
      <c r="E80" s="1135" t="s">
        <v>32</v>
      </c>
      <c r="F80" s="1135" t="s">
        <v>109</v>
      </c>
      <c r="G80" s="1136" t="s">
        <v>110</v>
      </c>
      <c r="H80" s="1137"/>
      <c r="I80" s="1135" t="s">
        <v>111</v>
      </c>
      <c r="J80" s="1135"/>
      <c r="K80" s="1135" t="s">
        <v>112</v>
      </c>
      <c r="L80" s="1135" t="s">
        <v>113</v>
      </c>
      <c r="M80" s="420"/>
      <c r="N80" s="420"/>
      <c r="O80" s="420"/>
      <c r="P80" s="420"/>
    </row>
    <row r="81" spans="3:16" ht="30" x14ac:dyDescent="0.25">
      <c r="C81" s="420"/>
      <c r="D81" s="525" t="s">
        <v>31</v>
      </c>
      <c r="E81" s="1135"/>
      <c r="F81" s="1135"/>
      <c r="G81" s="526" t="s">
        <v>114</v>
      </c>
      <c r="H81" s="526" t="s">
        <v>115</v>
      </c>
      <c r="I81" s="527" t="s">
        <v>116</v>
      </c>
      <c r="J81" s="527" t="s">
        <v>117</v>
      </c>
      <c r="K81" s="1135"/>
      <c r="L81" s="1135"/>
      <c r="M81" s="420"/>
      <c r="N81" s="420"/>
      <c r="O81" s="420"/>
      <c r="P81" s="420"/>
    </row>
    <row r="82" spans="3:16" x14ac:dyDescent="0.25">
      <c r="C82" s="420"/>
      <c r="D82" s="528" t="s">
        <v>98</v>
      </c>
      <c r="E82" s="529"/>
      <c r="F82" s="529"/>
      <c r="G82" s="529"/>
      <c r="H82" s="529"/>
      <c r="I82" s="529"/>
      <c r="J82" s="529"/>
      <c r="K82" s="529"/>
      <c r="L82" s="62">
        <f>+E82+F82+G82+H82+I82+J82+K82</f>
        <v>0</v>
      </c>
      <c r="M82" s="420"/>
      <c r="N82" s="420"/>
      <c r="O82" s="420"/>
      <c r="P82" s="420"/>
    </row>
    <row r="83" spans="3:16" ht="15" customHeight="1" x14ac:dyDescent="0.25">
      <c r="C83" s="420"/>
      <c r="D83" s="528" t="s">
        <v>118</v>
      </c>
      <c r="E83" s="529"/>
      <c r="F83" s="529"/>
      <c r="G83" s="529"/>
      <c r="H83" s="529"/>
      <c r="I83" s="529"/>
      <c r="J83" s="529"/>
      <c r="K83" s="529"/>
      <c r="L83" s="62">
        <f t="shared" ref="L83:L88" si="32">+E83+F83+G83+H83+I83+J83+K83</f>
        <v>0</v>
      </c>
      <c r="M83" s="420"/>
      <c r="N83" s="420"/>
      <c r="O83" s="420"/>
      <c r="P83" s="420"/>
    </row>
    <row r="84" spans="3:16" x14ac:dyDescent="0.25">
      <c r="C84" s="420"/>
      <c r="D84" s="528" t="s">
        <v>77</v>
      </c>
      <c r="E84" s="529"/>
      <c r="F84" s="529"/>
      <c r="G84" s="529"/>
      <c r="H84" s="529"/>
      <c r="I84" s="529"/>
      <c r="J84" s="529"/>
      <c r="K84" s="529"/>
      <c r="L84" s="62">
        <f t="shared" si="32"/>
        <v>0</v>
      </c>
      <c r="M84" s="420"/>
      <c r="N84" s="420"/>
      <c r="O84" s="420"/>
      <c r="P84" s="420"/>
    </row>
    <row r="85" spans="3:16" x14ac:dyDescent="0.25">
      <c r="C85" s="420"/>
      <c r="D85" s="528" t="s">
        <v>78</v>
      </c>
      <c r="E85" s="529"/>
      <c r="F85" s="529"/>
      <c r="G85" s="529"/>
      <c r="H85" s="529"/>
      <c r="I85" s="529"/>
      <c r="J85" s="529"/>
      <c r="K85" s="529"/>
      <c r="L85" s="62">
        <f t="shared" si="32"/>
        <v>0</v>
      </c>
      <c r="M85" s="420"/>
      <c r="N85" s="420"/>
      <c r="O85" s="420"/>
      <c r="P85" s="420"/>
    </row>
    <row r="86" spans="3:16" x14ac:dyDescent="0.25">
      <c r="C86" s="420"/>
      <c r="D86" s="528" t="s">
        <v>79</v>
      </c>
      <c r="E86" s="529"/>
      <c r="F86" s="529"/>
      <c r="G86" s="529"/>
      <c r="H86" s="529"/>
      <c r="I86" s="529"/>
      <c r="J86" s="529"/>
      <c r="K86" s="529"/>
      <c r="L86" s="62">
        <f t="shared" si="32"/>
        <v>0</v>
      </c>
      <c r="M86" s="420"/>
      <c r="N86" s="420"/>
      <c r="O86" s="420"/>
      <c r="P86" s="420"/>
    </row>
    <row r="87" spans="3:16" x14ac:dyDescent="0.25">
      <c r="C87" s="420"/>
      <c r="D87" s="528" t="s">
        <v>100</v>
      </c>
      <c r="E87" s="529"/>
      <c r="F87" s="529"/>
      <c r="G87" s="529"/>
      <c r="H87" s="529"/>
      <c r="I87" s="529"/>
      <c r="J87" s="529"/>
      <c r="K87" s="529"/>
      <c r="L87" s="62">
        <f t="shared" si="32"/>
        <v>0</v>
      </c>
      <c r="M87" s="420"/>
      <c r="N87" s="420"/>
      <c r="O87" s="420"/>
      <c r="P87" s="420"/>
    </row>
    <row r="88" spans="3:16" ht="30" x14ac:dyDescent="0.25">
      <c r="C88" s="420"/>
      <c r="D88" s="530" t="s">
        <v>359</v>
      </c>
      <c r="E88" s="67">
        <f>+E87+E86+E85+E84+E83+E82</f>
        <v>0</v>
      </c>
      <c r="F88" s="67">
        <f t="shared" ref="F88" si="33">+F87+F86+F85+F84+F83+F82</f>
        <v>0</v>
      </c>
      <c r="G88" s="67">
        <f t="shared" ref="G88" si="34">+G87+G86+G85+G84+G83+G82</f>
        <v>0</v>
      </c>
      <c r="H88" s="67">
        <f t="shared" ref="H88" si="35">+H87+H86+H85+H84+H83+H82</f>
        <v>0</v>
      </c>
      <c r="I88" s="67">
        <f t="shared" ref="I88" si="36">+I87+I86+I85+I84+I83+I82</f>
        <v>0</v>
      </c>
      <c r="J88" s="67">
        <f t="shared" ref="J88" si="37">+J87+J86+J85+J84+J83+J82</f>
        <v>0</v>
      </c>
      <c r="K88" s="67">
        <f t="shared" ref="K88" si="38">+K87+K86+K85+K84+K83+K82</f>
        <v>0</v>
      </c>
      <c r="L88" s="62">
        <f t="shared" si="32"/>
        <v>0</v>
      </c>
      <c r="M88" s="420"/>
      <c r="N88" s="420"/>
      <c r="O88" s="420"/>
      <c r="P88" s="420"/>
    </row>
    <row r="89" spans="3:16" x14ac:dyDescent="0.25">
      <c r="C89" s="420"/>
      <c r="D89" s="523"/>
      <c r="E89" s="432"/>
      <c r="F89" s="432"/>
      <c r="G89" s="432"/>
      <c r="H89" s="432"/>
      <c r="I89" s="432"/>
      <c r="J89" s="432"/>
      <c r="K89" s="432"/>
      <c r="L89" s="432"/>
      <c r="M89" s="420"/>
      <c r="N89" s="420"/>
      <c r="O89" s="420"/>
      <c r="P89" s="420"/>
    </row>
    <row r="90" spans="3:16" ht="15.75" x14ac:dyDescent="0.25">
      <c r="C90" s="420"/>
      <c r="D90" s="518"/>
      <c r="E90" s="519"/>
      <c r="F90" s="519"/>
      <c r="G90" s="519"/>
      <c r="H90" s="519"/>
      <c r="I90" s="519"/>
      <c r="J90" s="519"/>
      <c r="K90" s="519"/>
      <c r="L90" s="519"/>
      <c r="M90" s="420"/>
      <c r="N90" s="420"/>
      <c r="O90" s="420"/>
      <c r="P90" s="420"/>
    </row>
    <row r="91" spans="3:16" ht="21" x14ac:dyDescent="0.25">
      <c r="C91" s="522"/>
      <c r="D91" s="421" t="str">
        <f>'8b. Tekoči potrjeni izdatki'!D91</f>
        <v>Finančni načrt PARTNERJA 5</v>
      </c>
      <c r="E91" s="420"/>
      <c r="F91" s="420"/>
      <c r="G91" s="420"/>
      <c r="H91" s="422"/>
      <c r="I91" s="422"/>
      <c r="J91" s="422"/>
      <c r="K91" s="422"/>
      <c r="L91" s="420"/>
      <c r="M91" s="420"/>
      <c r="N91" s="420"/>
      <c r="O91" s="420"/>
      <c r="P91" s="420"/>
    </row>
    <row r="92" spans="3:16" ht="15.75" x14ac:dyDescent="0.25">
      <c r="C92" s="420"/>
      <c r="D92" s="1117"/>
      <c r="E92" s="1118"/>
      <c r="F92" s="1118"/>
      <c r="G92" s="1118"/>
      <c r="H92" s="1118"/>
      <c r="I92" s="1118"/>
      <c r="J92" s="1118"/>
      <c r="K92" s="1118"/>
      <c r="L92" s="1118"/>
      <c r="M92" s="420"/>
      <c r="N92" s="420"/>
      <c r="O92" s="420"/>
      <c r="P92" s="420"/>
    </row>
    <row r="93" spans="3:16" ht="15" customHeight="1" x14ac:dyDescent="0.25">
      <c r="C93" s="420"/>
      <c r="D93" s="524" t="s">
        <v>108</v>
      </c>
      <c r="E93" s="1135" t="s">
        <v>32</v>
      </c>
      <c r="F93" s="1135" t="s">
        <v>109</v>
      </c>
      <c r="G93" s="1136" t="s">
        <v>110</v>
      </c>
      <c r="H93" s="1137"/>
      <c r="I93" s="1135" t="s">
        <v>111</v>
      </c>
      <c r="J93" s="1135"/>
      <c r="K93" s="1135" t="s">
        <v>112</v>
      </c>
      <c r="L93" s="1135" t="s">
        <v>113</v>
      </c>
      <c r="M93" s="420"/>
      <c r="N93" s="420"/>
      <c r="O93" s="420"/>
      <c r="P93" s="420"/>
    </row>
    <row r="94" spans="3:16" ht="30" x14ac:dyDescent="0.25">
      <c r="C94" s="420"/>
      <c r="D94" s="525" t="s">
        <v>31</v>
      </c>
      <c r="E94" s="1135"/>
      <c r="F94" s="1135"/>
      <c r="G94" s="526" t="s">
        <v>114</v>
      </c>
      <c r="H94" s="526" t="s">
        <v>115</v>
      </c>
      <c r="I94" s="527" t="s">
        <v>116</v>
      </c>
      <c r="J94" s="527" t="s">
        <v>117</v>
      </c>
      <c r="K94" s="1135"/>
      <c r="L94" s="1135"/>
      <c r="M94" s="420"/>
      <c r="N94" s="420"/>
      <c r="O94" s="420"/>
      <c r="P94" s="420"/>
    </row>
    <row r="95" spans="3:16" x14ac:dyDescent="0.25">
      <c r="C95" s="420"/>
      <c r="D95" s="528" t="s">
        <v>98</v>
      </c>
      <c r="E95" s="529"/>
      <c r="F95" s="529"/>
      <c r="G95" s="529"/>
      <c r="H95" s="529"/>
      <c r="I95" s="529"/>
      <c r="J95" s="529"/>
      <c r="K95" s="529"/>
      <c r="L95" s="62">
        <f>+E95+F95+G95+H95+I95+J95+K95</f>
        <v>0</v>
      </c>
      <c r="M95" s="420"/>
      <c r="N95" s="420"/>
      <c r="O95" s="420"/>
      <c r="P95" s="420"/>
    </row>
    <row r="96" spans="3:16" ht="15" customHeight="1" x14ac:dyDescent="0.25">
      <c r="C96" s="420"/>
      <c r="D96" s="528" t="s">
        <v>118</v>
      </c>
      <c r="E96" s="529"/>
      <c r="F96" s="529"/>
      <c r="G96" s="529"/>
      <c r="H96" s="529"/>
      <c r="I96" s="529"/>
      <c r="J96" s="529"/>
      <c r="K96" s="529"/>
      <c r="L96" s="62">
        <f t="shared" ref="L96:L101" si="39">+E96+F96+G96+H96+I96+J96+K96</f>
        <v>0</v>
      </c>
      <c r="M96" s="420"/>
      <c r="N96" s="420"/>
      <c r="O96" s="420"/>
      <c r="P96" s="420"/>
    </row>
    <row r="97" spans="3:16" x14ac:dyDescent="0.25">
      <c r="C97" s="420"/>
      <c r="D97" s="528" t="s">
        <v>77</v>
      </c>
      <c r="E97" s="529"/>
      <c r="F97" s="529"/>
      <c r="G97" s="529"/>
      <c r="H97" s="529"/>
      <c r="I97" s="529"/>
      <c r="J97" s="529"/>
      <c r="K97" s="529"/>
      <c r="L97" s="62">
        <f t="shared" si="39"/>
        <v>0</v>
      </c>
      <c r="M97" s="420"/>
      <c r="N97" s="420"/>
      <c r="O97" s="420"/>
      <c r="P97" s="420"/>
    </row>
    <row r="98" spans="3:16" x14ac:dyDescent="0.25">
      <c r="C98" s="420"/>
      <c r="D98" s="528" t="s">
        <v>78</v>
      </c>
      <c r="E98" s="529"/>
      <c r="F98" s="529"/>
      <c r="G98" s="529"/>
      <c r="H98" s="529"/>
      <c r="I98" s="529"/>
      <c r="J98" s="529"/>
      <c r="K98" s="529"/>
      <c r="L98" s="62">
        <f t="shared" si="39"/>
        <v>0</v>
      </c>
      <c r="M98" s="420"/>
      <c r="N98" s="420"/>
      <c r="O98" s="420"/>
      <c r="P98" s="420"/>
    </row>
    <row r="99" spans="3:16" x14ac:dyDescent="0.25">
      <c r="C99" s="420"/>
      <c r="D99" s="528" t="s">
        <v>79</v>
      </c>
      <c r="E99" s="529"/>
      <c r="F99" s="529"/>
      <c r="G99" s="529"/>
      <c r="H99" s="529"/>
      <c r="I99" s="529"/>
      <c r="J99" s="529"/>
      <c r="K99" s="529"/>
      <c r="L99" s="62">
        <f t="shared" si="39"/>
        <v>0</v>
      </c>
      <c r="M99" s="420"/>
      <c r="N99" s="420"/>
      <c r="O99" s="420"/>
      <c r="P99" s="420"/>
    </row>
    <row r="100" spans="3:16" x14ac:dyDescent="0.25">
      <c r="C100" s="420"/>
      <c r="D100" s="528" t="s">
        <v>100</v>
      </c>
      <c r="E100" s="529"/>
      <c r="F100" s="529"/>
      <c r="G100" s="529"/>
      <c r="H100" s="529"/>
      <c r="I100" s="529"/>
      <c r="J100" s="529"/>
      <c r="K100" s="529"/>
      <c r="L100" s="62">
        <f t="shared" si="39"/>
        <v>0</v>
      </c>
      <c r="M100" s="420"/>
      <c r="N100" s="420"/>
      <c r="O100" s="420"/>
      <c r="P100" s="420"/>
    </row>
    <row r="101" spans="3:16" ht="30" x14ac:dyDescent="0.25">
      <c r="C101" s="420"/>
      <c r="D101" s="530" t="s">
        <v>360</v>
      </c>
      <c r="E101" s="67">
        <f>+E100+E99+E98+E97+E96+E95</f>
        <v>0</v>
      </c>
      <c r="F101" s="67">
        <f t="shared" ref="F101" si="40">+F100+F99+F98+F97+F96+F95</f>
        <v>0</v>
      </c>
      <c r="G101" s="67">
        <f t="shared" ref="G101" si="41">+G100+G99+G98+G97+G96+G95</f>
        <v>0</v>
      </c>
      <c r="H101" s="67">
        <f t="shared" ref="H101" si="42">+H100+H99+H98+H97+H96+H95</f>
        <v>0</v>
      </c>
      <c r="I101" s="67">
        <f t="shared" ref="I101" si="43">+I100+I99+I98+I97+I96+I95</f>
        <v>0</v>
      </c>
      <c r="J101" s="67">
        <f t="shared" ref="J101" si="44">+J100+J99+J98+J97+J96+J95</f>
        <v>0</v>
      </c>
      <c r="K101" s="67">
        <f t="shared" ref="K101" si="45">+K100+K99+K98+K97+K96+K95</f>
        <v>0</v>
      </c>
      <c r="L101" s="62">
        <f t="shared" si="39"/>
        <v>0</v>
      </c>
      <c r="M101" s="420"/>
      <c r="N101" s="420"/>
      <c r="O101" s="420"/>
      <c r="P101" s="420"/>
    </row>
    <row r="102" spans="3:16" x14ac:dyDescent="0.25">
      <c r="C102" s="420"/>
      <c r="D102" s="523"/>
      <c r="E102" s="432"/>
      <c r="F102" s="432"/>
      <c r="G102" s="432"/>
      <c r="H102" s="432"/>
      <c r="I102" s="432"/>
      <c r="J102" s="432"/>
      <c r="K102" s="432"/>
      <c r="L102" s="432"/>
      <c r="M102" s="420"/>
      <c r="N102" s="420"/>
      <c r="O102" s="420"/>
      <c r="P102" s="420"/>
    </row>
    <row r="103" spans="3:16" x14ac:dyDescent="0.25">
      <c r="C103" s="420"/>
      <c r="D103" s="435"/>
      <c r="E103" s="432"/>
      <c r="F103" s="432"/>
      <c r="G103" s="432"/>
      <c r="H103" s="432"/>
      <c r="I103" s="432"/>
      <c r="J103" s="432"/>
      <c r="K103" s="432"/>
      <c r="L103" s="432"/>
      <c r="M103" s="420"/>
      <c r="N103" s="420"/>
      <c r="O103" s="420"/>
      <c r="P103" s="420"/>
    </row>
    <row r="104" spans="3:16" ht="21" x14ac:dyDescent="0.25">
      <c r="C104" s="522"/>
      <c r="D104" s="421" t="str">
        <f>'8b. Tekoči potrjeni izdatki'!D104</f>
        <v>Finančni načrt PARTNERJA 6</v>
      </c>
      <c r="E104" s="420"/>
      <c r="F104" s="420"/>
      <c r="G104" s="420"/>
      <c r="H104" s="422"/>
      <c r="I104" s="422"/>
      <c r="J104" s="422"/>
      <c r="K104" s="422"/>
      <c r="L104" s="420"/>
      <c r="M104" s="420"/>
      <c r="N104" s="420"/>
      <c r="O104" s="420"/>
      <c r="P104" s="420"/>
    </row>
    <row r="105" spans="3:16" ht="15.75" x14ac:dyDescent="0.25">
      <c r="C105" s="420"/>
      <c r="D105" s="1117"/>
      <c r="E105" s="1118"/>
      <c r="F105" s="1118"/>
      <c r="G105" s="1118"/>
      <c r="H105" s="1118"/>
      <c r="I105" s="1118"/>
      <c r="J105" s="1118"/>
      <c r="K105" s="1118"/>
      <c r="L105" s="1118"/>
      <c r="M105" s="420"/>
      <c r="N105" s="420"/>
      <c r="O105" s="420"/>
      <c r="P105" s="420"/>
    </row>
    <row r="106" spans="3:16" ht="15" customHeight="1" x14ac:dyDescent="0.25">
      <c r="C106" s="420"/>
      <c r="D106" s="524" t="s">
        <v>108</v>
      </c>
      <c r="E106" s="1135" t="s">
        <v>32</v>
      </c>
      <c r="F106" s="1135" t="s">
        <v>109</v>
      </c>
      <c r="G106" s="1136" t="s">
        <v>110</v>
      </c>
      <c r="H106" s="1137"/>
      <c r="I106" s="1135" t="s">
        <v>111</v>
      </c>
      <c r="J106" s="1135"/>
      <c r="K106" s="1135" t="s">
        <v>112</v>
      </c>
      <c r="L106" s="1135" t="s">
        <v>113</v>
      </c>
      <c r="M106" s="420"/>
      <c r="N106" s="420"/>
      <c r="O106" s="420"/>
      <c r="P106" s="420"/>
    </row>
    <row r="107" spans="3:16" ht="30" x14ac:dyDescent="0.25">
      <c r="C107" s="420"/>
      <c r="D107" s="525" t="s">
        <v>31</v>
      </c>
      <c r="E107" s="1135"/>
      <c r="F107" s="1135"/>
      <c r="G107" s="526" t="s">
        <v>114</v>
      </c>
      <c r="H107" s="526" t="s">
        <v>115</v>
      </c>
      <c r="I107" s="527" t="s">
        <v>116</v>
      </c>
      <c r="J107" s="527" t="s">
        <v>117</v>
      </c>
      <c r="K107" s="1135"/>
      <c r="L107" s="1135"/>
      <c r="M107" s="420"/>
      <c r="N107" s="420"/>
      <c r="O107" s="420"/>
      <c r="P107" s="420"/>
    </row>
    <row r="108" spans="3:16" x14ac:dyDescent="0.25">
      <c r="C108" s="420"/>
      <c r="D108" s="528" t="s">
        <v>98</v>
      </c>
      <c r="E108" s="529"/>
      <c r="F108" s="529"/>
      <c r="G108" s="529"/>
      <c r="H108" s="529"/>
      <c r="I108" s="529"/>
      <c r="J108" s="529"/>
      <c r="K108" s="529"/>
      <c r="L108" s="62">
        <f>+E108+F108+G108+H108+I108+J108+K108</f>
        <v>0</v>
      </c>
      <c r="M108" s="420"/>
      <c r="N108" s="420"/>
      <c r="O108" s="420"/>
      <c r="P108" s="420"/>
    </row>
    <row r="109" spans="3:16" ht="15" customHeight="1" x14ac:dyDescent="0.25">
      <c r="C109" s="420"/>
      <c r="D109" s="528" t="s">
        <v>118</v>
      </c>
      <c r="E109" s="529"/>
      <c r="F109" s="529"/>
      <c r="G109" s="529"/>
      <c r="H109" s="529"/>
      <c r="I109" s="529"/>
      <c r="J109" s="529"/>
      <c r="K109" s="529"/>
      <c r="L109" s="62">
        <f t="shared" ref="L109:L114" si="46">+E109+F109+G109+H109+I109+J109+K109</f>
        <v>0</v>
      </c>
      <c r="M109" s="420"/>
      <c r="N109" s="420"/>
      <c r="O109" s="420"/>
      <c r="P109" s="420"/>
    </row>
    <row r="110" spans="3:16" x14ac:dyDescent="0.25">
      <c r="C110" s="420"/>
      <c r="D110" s="528" t="s">
        <v>77</v>
      </c>
      <c r="E110" s="529"/>
      <c r="F110" s="529"/>
      <c r="G110" s="529"/>
      <c r="H110" s="529"/>
      <c r="I110" s="529"/>
      <c r="J110" s="529"/>
      <c r="K110" s="529"/>
      <c r="L110" s="62">
        <f t="shared" si="46"/>
        <v>0</v>
      </c>
      <c r="M110" s="420"/>
      <c r="N110" s="420"/>
      <c r="O110" s="420"/>
      <c r="P110" s="420"/>
    </row>
    <row r="111" spans="3:16" x14ac:dyDescent="0.25">
      <c r="C111" s="420"/>
      <c r="D111" s="528" t="s">
        <v>78</v>
      </c>
      <c r="E111" s="529"/>
      <c r="F111" s="529"/>
      <c r="G111" s="529"/>
      <c r="H111" s="529"/>
      <c r="I111" s="529"/>
      <c r="J111" s="529"/>
      <c r="K111" s="529"/>
      <c r="L111" s="62">
        <f t="shared" si="46"/>
        <v>0</v>
      </c>
      <c r="M111" s="420"/>
      <c r="N111" s="420"/>
      <c r="O111" s="420"/>
      <c r="P111" s="420"/>
    </row>
    <row r="112" spans="3:16" x14ac:dyDescent="0.25">
      <c r="C112" s="420"/>
      <c r="D112" s="528" t="s">
        <v>79</v>
      </c>
      <c r="E112" s="529"/>
      <c r="F112" s="529"/>
      <c r="G112" s="529"/>
      <c r="H112" s="529"/>
      <c r="I112" s="529"/>
      <c r="J112" s="529"/>
      <c r="K112" s="529"/>
      <c r="L112" s="62">
        <f t="shared" si="46"/>
        <v>0</v>
      </c>
      <c r="M112" s="420"/>
      <c r="N112" s="420"/>
      <c r="O112" s="420"/>
      <c r="P112" s="420"/>
    </row>
    <row r="113" spans="3:16" x14ac:dyDescent="0.25">
      <c r="C113" s="420"/>
      <c r="D113" s="528" t="s">
        <v>100</v>
      </c>
      <c r="E113" s="529"/>
      <c r="F113" s="529"/>
      <c r="G113" s="529"/>
      <c r="H113" s="529"/>
      <c r="I113" s="529"/>
      <c r="J113" s="529"/>
      <c r="K113" s="529"/>
      <c r="L113" s="62">
        <f t="shared" si="46"/>
        <v>0</v>
      </c>
      <c r="M113" s="420"/>
      <c r="N113" s="420"/>
      <c r="O113" s="420"/>
      <c r="P113" s="420"/>
    </row>
    <row r="114" spans="3:16" ht="30" x14ac:dyDescent="0.25">
      <c r="C114" s="420"/>
      <c r="D114" s="530" t="s">
        <v>361</v>
      </c>
      <c r="E114" s="67">
        <f>+E113+E112+E111+E110+E109+E108</f>
        <v>0</v>
      </c>
      <c r="F114" s="67">
        <f t="shared" ref="F114" si="47">+F113+F112+F111+F110+F109+F108</f>
        <v>0</v>
      </c>
      <c r="G114" s="67">
        <f t="shared" ref="G114" si="48">+G113+G112+G111+G110+G109+G108</f>
        <v>0</v>
      </c>
      <c r="H114" s="67">
        <f t="shared" ref="H114" si="49">+H113+H112+H111+H110+H109+H108</f>
        <v>0</v>
      </c>
      <c r="I114" s="67">
        <f t="shared" ref="I114" si="50">+I113+I112+I111+I110+I109+I108</f>
        <v>0</v>
      </c>
      <c r="J114" s="67">
        <f t="shared" ref="J114" si="51">+J113+J112+J111+J110+J109+J108</f>
        <v>0</v>
      </c>
      <c r="K114" s="67">
        <f t="shared" ref="K114" si="52">+K113+K112+K111+K110+K109+K108</f>
        <v>0</v>
      </c>
      <c r="L114" s="62">
        <f t="shared" si="46"/>
        <v>0</v>
      </c>
      <c r="M114" s="420"/>
      <c r="N114" s="420"/>
      <c r="O114" s="420"/>
      <c r="P114" s="420"/>
    </row>
    <row r="115" spans="3:16" x14ac:dyDescent="0.25">
      <c r="C115" s="420"/>
      <c r="D115" s="523"/>
      <c r="E115" s="432"/>
      <c r="F115" s="432"/>
      <c r="G115" s="432"/>
      <c r="H115" s="432"/>
      <c r="I115" s="432"/>
      <c r="J115" s="432"/>
      <c r="K115" s="432"/>
      <c r="L115" s="432"/>
      <c r="M115" s="420"/>
      <c r="N115" s="420"/>
      <c r="O115" s="420"/>
      <c r="P115" s="420"/>
    </row>
    <row r="116" spans="3:16" ht="15.75" x14ac:dyDescent="0.25">
      <c r="C116" s="420"/>
      <c r="D116" s="518"/>
      <c r="E116" s="519"/>
      <c r="F116" s="519"/>
      <c r="G116" s="519"/>
      <c r="H116" s="519"/>
      <c r="I116" s="519"/>
      <c r="J116" s="519"/>
      <c r="K116" s="519"/>
      <c r="L116" s="519"/>
      <c r="M116" s="420"/>
      <c r="N116" s="420"/>
      <c r="O116" s="420"/>
      <c r="P116" s="420"/>
    </row>
    <row r="117" spans="3:16" ht="21" x14ac:dyDescent="0.25">
      <c r="C117" s="522"/>
      <c r="D117" s="421" t="str">
        <f>'8b. Tekoči potrjeni izdatki'!D117</f>
        <v>Finančni načrt PARTNERJA 7</v>
      </c>
      <c r="E117" s="420"/>
      <c r="F117" s="420"/>
      <c r="G117" s="420"/>
      <c r="H117" s="422"/>
      <c r="I117" s="422"/>
      <c r="J117" s="422"/>
      <c r="K117" s="422"/>
      <c r="L117" s="420"/>
      <c r="M117" s="420"/>
      <c r="N117" s="420"/>
      <c r="O117" s="420"/>
      <c r="P117" s="420"/>
    </row>
    <row r="118" spans="3:16" ht="15.75" x14ac:dyDescent="0.25">
      <c r="C118" s="420"/>
      <c r="D118" s="1117"/>
      <c r="E118" s="1118"/>
      <c r="F118" s="1118"/>
      <c r="G118" s="1118"/>
      <c r="H118" s="1118"/>
      <c r="I118" s="1118"/>
      <c r="J118" s="1118"/>
      <c r="K118" s="1118"/>
      <c r="L118" s="1118"/>
      <c r="M118" s="420"/>
      <c r="N118" s="420"/>
      <c r="O118" s="420"/>
      <c r="P118" s="420"/>
    </row>
    <row r="119" spans="3:16" ht="15" customHeight="1" x14ac:dyDescent="0.25">
      <c r="C119" s="420"/>
      <c r="D119" s="524" t="s">
        <v>108</v>
      </c>
      <c r="E119" s="1135" t="s">
        <v>32</v>
      </c>
      <c r="F119" s="1135" t="s">
        <v>109</v>
      </c>
      <c r="G119" s="1136" t="s">
        <v>110</v>
      </c>
      <c r="H119" s="1137"/>
      <c r="I119" s="1135" t="s">
        <v>111</v>
      </c>
      <c r="J119" s="1135"/>
      <c r="K119" s="1135" t="s">
        <v>112</v>
      </c>
      <c r="L119" s="1135" t="s">
        <v>113</v>
      </c>
      <c r="M119" s="420"/>
      <c r="N119" s="420"/>
      <c r="O119" s="420"/>
      <c r="P119" s="420"/>
    </row>
    <row r="120" spans="3:16" ht="30" x14ac:dyDescent="0.25">
      <c r="C120" s="420"/>
      <c r="D120" s="525" t="s">
        <v>31</v>
      </c>
      <c r="E120" s="1135"/>
      <c r="F120" s="1135"/>
      <c r="G120" s="526" t="s">
        <v>114</v>
      </c>
      <c r="H120" s="526" t="s">
        <v>115</v>
      </c>
      <c r="I120" s="527" t="s">
        <v>116</v>
      </c>
      <c r="J120" s="527" t="s">
        <v>117</v>
      </c>
      <c r="K120" s="1135"/>
      <c r="L120" s="1135"/>
      <c r="M120" s="420"/>
      <c r="N120" s="420"/>
      <c r="O120" s="420"/>
      <c r="P120" s="420"/>
    </row>
    <row r="121" spans="3:16" x14ac:dyDescent="0.25">
      <c r="C121" s="420"/>
      <c r="D121" s="528" t="s">
        <v>98</v>
      </c>
      <c r="E121" s="529"/>
      <c r="F121" s="529"/>
      <c r="G121" s="529"/>
      <c r="H121" s="529"/>
      <c r="I121" s="529"/>
      <c r="J121" s="529"/>
      <c r="K121" s="529"/>
      <c r="L121" s="62">
        <f>+E121+F121+G121+H121+I121+J121+K121</f>
        <v>0</v>
      </c>
      <c r="M121" s="420"/>
      <c r="N121" s="420"/>
      <c r="O121" s="420"/>
      <c r="P121" s="420"/>
    </row>
    <row r="122" spans="3:16" ht="15" customHeight="1" x14ac:dyDescent="0.25">
      <c r="C122" s="420"/>
      <c r="D122" s="528" t="s">
        <v>118</v>
      </c>
      <c r="E122" s="529"/>
      <c r="F122" s="529"/>
      <c r="G122" s="529"/>
      <c r="H122" s="529"/>
      <c r="I122" s="529"/>
      <c r="J122" s="529"/>
      <c r="K122" s="529"/>
      <c r="L122" s="62">
        <f t="shared" ref="L122:L127" si="53">+E122+F122+G122+H122+I122+J122+K122</f>
        <v>0</v>
      </c>
      <c r="M122" s="420"/>
      <c r="N122" s="420"/>
      <c r="O122" s="420"/>
      <c r="P122" s="420"/>
    </row>
    <row r="123" spans="3:16" x14ac:dyDescent="0.25">
      <c r="C123" s="420"/>
      <c r="D123" s="528" t="s">
        <v>77</v>
      </c>
      <c r="E123" s="529"/>
      <c r="F123" s="529"/>
      <c r="G123" s="529"/>
      <c r="H123" s="529"/>
      <c r="I123" s="529"/>
      <c r="J123" s="529"/>
      <c r="K123" s="529"/>
      <c r="L123" s="62">
        <f t="shared" si="53"/>
        <v>0</v>
      </c>
      <c r="M123" s="420"/>
      <c r="N123" s="420"/>
      <c r="O123" s="420"/>
      <c r="P123" s="420"/>
    </row>
    <row r="124" spans="3:16" x14ac:dyDescent="0.25">
      <c r="C124" s="420"/>
      <c r="D124" s="528" t="s">
        <v>78</v>
      </c>
      <c r="E124" s="529"/>
      <c r="F124" s="529"/>
      <c r="G124" s="529"/>
      <c r="H124" s="529"/>
      <c r="I124" s="529"/>
      <c r="J124" s="529"/>
      <c r="K124" s="529"/>
      <c r="L124" s="62">
        <f t="shared" si="53"/>
        <v>0</v>
      </c>
      <c r="M124" s="420"/>
      <c r="N124" s="420"/>
      <c r="O124" s="420"/>
      <c r="P124" s="420"/>
    </row>
    <row r="125" spans="3:16" x14ac:dyDescent="0.25">
      <c r="C125" s="420"/>
      <c r="D125" s="528" t="s">
        <v>79</v>
      </c>
      <c r="E125" s="529"/>
      <c r="F125" s="529"/>
      <c r="G125" s="529"/>
      <c r="H125" s="529"/>
      <c r="I125" s="529"/>
      <c r="J125" s="529"/>
      <c r="K125" s="529"/>
      <c r="L125" s="62">
        <f t="shared" si="53"/>
        <v>0</v>
      </c>
      <c r="M125" s="420"/>
      <c r="N125" s="420"/>
      <c r="O125" s="420"/>
      <c r="P125" s="420"/>
    </row>
    <row r="126" spans="3:16" x14ac:dyDescent="0.25">
      <c r="C126" s="420"/>
      <c r="D126" s="528" t="s">
        <v>100</v>
      </c>
      <c r="E126" s="529"/>
      <c r="F126" s="529"/>
      <c r="G126" s="529"/>
      <c r="H126" s="529"/>
      <c r="I126" s="529"/>
      <c r="J126" s="529"/>
      <c r="K126" s="529"/>
      <c r="L126" s="62">
        <f t="shared" si="53"/>
        <v>0</v>
      </c>
      <c r="M126" s="420"/>
      <c r="N126" s="420"/>
      <c r="O126" s="420"/>
      <c r="P126" s="420"/>
    </row>
    <row r="127" spans="3:16" ht="30" x14ac:dyDescent="0.25">
      <c r="C127" s="420"/>
      <c r="D127" s="530" t="s">
        <v>362</v>
      </c>
      <c r="E127" s="67">
        <f>+E126+E125+E124+E123+E122+E121</f>
        <v>0</v>
      </c>
      <c r="F127" s="67">
        <f t="shared" ref="F127" si="54">+F126+F125+F124+F123+F122+F121</f>
        <v>0</v>
      </c>
      <c r="G127" s="67">
        <f t="shared" ref="G127" si="55">+G126+G125+G124+G123+G122+G121</f>
        <v>0</v>
      </c>
      <c r="H127" s="67">
        <f t="shared" ref="H127" si="56">+H126+H125+H124+H123+H122+H121</f>
        <v>0</v>
      </c>
      <c r="I127" s="67">
        <f t="shared" ref="I127" si="57">+I126+I125+I124+I123+I122+I121</f>
        <v>0</v>
      </c>
      <c r="J127" s="67">
        <f t="shared" ref="J127" si="58">+J126+J125+J124+J123+J122+J121</f>
        <v>0</v>
      </c>
      <c r="K127" s="67">
        <f t="shared" ref="K127" si="59">+K126+K125+K124+K123+K122+K121</f>
        <v>0</v>
      </c>
      <c r="L127" s="62">
        <f t="shared" si="53"/>
        <v>0</v>
      </c>
      <c r="M127" s="420"/>
      <c r="N127" s="420"/>
      <c r="O127" s="420"/>
      <c r="P127" s="420"/>
    </row>
    <row r="128" spans="3:16" x14ac:dyDescent="0.25">
      <c r="C128" s="420"/>
      <c r="D128" s="523"/>
      <c r="E128" s="432"/>
      <c r="F128" s="432"/>
      <c r="G128" s="432"/>
      <c r="H128" s="432"/>
      <c r="I128" s="432"/>
      <c r="J128" s="432"/>
      <c r="K128" s="432"/>
      <c r="L128" s="432"/>
      <c r="M128" s="420"/>
      <c r="N128" s="420"/>
      <c r="O128" s="420"/>
      <c r="P128" s="420"/>
    </row>
    <row r="129" spans="3:16" ht="15.75" x14ac:dyDescent="0.25">
      <c r="C129" s="420"/>
      <c r="D129" s="518"/>
      <c r="E129" s="519"/>
      <c r="F129" s="519"/>
      <c r="G129" s="519"/>
      <c r="H129" s="519"/>
      <c r="I129" s="519"/>
      <c r="J129" s="519"/>
      <c r="K129" s="519"/>
      <c r="L129" s="519"/>
      <c r="M129" s="420"/>
      <c r="N129" s="420"/>
      <c r="O129" s="420"/>
      <c r="P129" s="420"/>
    </row>
    <row r="130" spans="3:16" ht="21" x14ac:dyDescent="0.35">
      <c r="C130" s="522"/>
      <c r="D130" s="531" t="str">
        <f>'8b. Tekoči potrjeni izdatki'!D130</f>
        <v>Finančni načrt PARTNERJA 8</v>
      </c>
      <c r="E130" s="420"/>
      <c r="F130" s="420"/>
      <c r="G130" s="420"/>
      <c r="H130" s="422"/>
      <c r="I130" s="422"/>
      <c r="J130" s="422"/>
      <c r="K130" s="422"/>
      <c r="L130" s="420"/>
      <c r="M130" s="420"/>
      <c r="N130" s="420"/>
      <c r="O130" s="420"/>
      <c r="P130" s="420"/>
    </row>
    <row r="131" spans="3:16" ht="15.75" x14ac:dyDescent="0.25">
      <c r="C131" s="420"/>
      <c r="D131" s="1117"/>
      <c r="E131" s="1118"/>
      <c r="F131" s="1118"/>
      <c r="G131" s="1118"/>
      <c r="H131" s="1118"/>
      <c r="I131" s="1118"/>
      <c r="J131" s="1118"/>
      <c r="K131" s="1118"/>
      <c r="L131" s="1118"/>
      <c r="M131" s="420"/>
      <c r="N131" s="420"/>
      <c r="O131" s="420"/>
      <c r="P131" s="420"/>
    </row>
    <row r="132" spans="3:16" ht="15" customHeight="1" x14ac:dyDescent="0.25">
      <c r="C132" s="420"/>
      <c r="D132" s="524" t="s">
        <v>108</v>
      </c>
      <c r="E132" s="1135" t="s">
        <v>32</v>
      </c>
      <c r="F132" s="1135" t="s">
        <v>109</v>
      </c>
      <c r="G132" s="1136" t="s">
        <v>110</v>
      </c>
      <c r="H132" s="1137"/>
      <c r="I132" s="1135" t="s">
        <v>111</v>
      </c>
      <c r="J132" s="1135"/>
      <c r="K132" s="1135" t="s">
        <v>112</v>
      </c>
      <c r="L132" s="1135" t="s">
        <v>113</v>
      </c>
      <c r="M132" s="420"/>
      <c r="N132" s="420"/>
      <c r="O132" s="420"/>
      <c r="P132" s="420"/>
    </row>
    <row r="133" spans="3:16" ht="30" x14ac:dyDescent="0.25">
      <c r="C133" s="420"/>
      <c r="D133" s="525" t="s">
        <v>31</v>
      </c>
      <c r="E133" s="1135"/>
      <c r="F133" s="1135"/>
      <c r="G133" s="526" t="s">
        <v>114</v>
      </c>
      <c r="H133" s="526" t="s">
        <v>115</v>
      </c>
      <c r="I133" s="527" t="s">
        <v>116</v>
      </c>
      <c r="J133" s="527" t="s">
        <v>117</v>
      </c>
      <c r="K133" s="1135"/>
      <c r="L133" s="1135"/>
      <c r="M133" s="420"/>
      <c r="N133" s="420"/>
      <c r="O133" s="420"/>
      <c r="P133" s="420"/>
    </row>
    <row r="134" spans="3:16" x14ac:dyDescent="0.25">
      <c r="C134" s="420"/>
      <c r="D134" s="528" t="s">
        <v>98</v>
      </c>
      <c r="E134" s="529"/>
      <c r="F134" s="529"/>
      <c r="G134" s="529"/>
      <c r="H134" s="529"/>
      <c r="I134" s="529"/>
      <c r="J134" s="529"/>
      <c r="K134" s="529"/>
      <c r="L134" s="62">
        <f>+E134+F134+G134+H134+I134+J134+K134</f>
        <v>0</v>
      </c>
      <c r="M134" s="420"/>
      <c r="N134" s="420"/>
      <c r="O134" s="420"/>
      <c r="P134" s="420"/>
    </row>
    <row r="135" spans="3:16" ht="15" customHeight="1" x14ac:dyDescent="0.25">
      <c r="C135" s="420"/>
      <c r="D135" s="528" t="s">
        <v>118</v>
      </c>
      <c r="E135" s="529"/>
      <c r="F135" s="529"/>
      <c r="G135" s="529"/>
      <c r="H135" s="529"/>
      <c r="I135" s="529"/>
      <c r="J135" s="529"/>
      <c r="K135" s="529"/>
      <c r="L135" s="62">
        <f t="shared" ref="L135:L140" si="60">+E135+F135+G135+H135+I135+J135+K135</f>
        <v>0</v>
      </c>
      <c r="M135" s="420"/>
      <c r="N135" s="420"/>
      <c r="O135" s="420"/>
      <c r="P135" s="420"/>
    </row>
    <row r="136" spans="3:16" x14ac:dyDescent="0.25">
      <c r="C136" s="420"/>
      <c r="D136" s="528" t="s">
        <v>77</v>
      </c>
      <c r="E136" s="529"/>
      <c r="F136" s="529"/>
      <c r="G136" s="529"/>
      <c r="H136" s="529"/>
      <c r="I136" s="529"/>
      <c r="J136" s="529"/>
      <c r="K136" s="529"/>
      <c r="L136" s="62">
        <f t="shared" si="60"/>
        <v>0</v>
      </c>
      <c r="M136" s="420"/>
      <c r="N136" s="420"/>
      <c r="O136" s="420"/>
      <c r="P136" s="420"/>
    </row>
    <row r="137" spans="3:16" x14ac:dyDescent="0.25">
      <c r="C137" s="420"/>
      <c r="D137" s="528" t="s">
        <v>78</v>
      </c>
      <c r="E137" s="529"/>
      <c r="F137" s="529"/>
      <c r="G137" s="529"/>
      <c r="H137" s="529"/>
      <c r="I137" s="529"/>
      <c r="J137" s="529"/>
      <c r="K137" s="529"/>
      <c r="L137" s="62">
        <f t="shared" si="60"/>
        <v>0</v>
      </c>
      <c r="M137" s="420"/>
      <c r="N137" s="420"/>
      <c r="O137" s="420"/>
      <c r="P137" s="420"/>
    </row>
    <row r="138" spans="3:16" x14ac:dyDescent="0.25">
      <c r="C138" s="420"/>
      <c r="D138" s="528" t="s">
        <v>79</v>
      </c>
      <c r="E138" s="529"/>
      <c r="F138" s="529"/>
      <c r="G138" s="529"/>
      <c r="H138" s="529"/>
      <c r="I138" s="529"/>
      <c r="J138" s="529"/>
      <c r="K138" s="529"/>
      <c r="L138" s="62">
        <f t="shared" si="60"/>
        <v>0</v>
      </c>
      <c r="M138" s="420"/>
      <c r="N138" s="420"/>
      <c r="O138" s="420"/>
      <c r="P138" s="420"/>
    </row>
    <row r="139" spans="3:16" x14ac:dyDescent="0.25">
      <c r="C139" s="420"/>
      <c r="D139" s="528" t="s">
        <v>100</v>
      </c>
      <c r="E139" s="529"/>
      <c r="F139" s="529"/>
      <c r="G139" s="529"/>
      <c r="H139" s="529"/>
      <c r="I139" s="529"/>
      <c r="J139" s="529"/>
      <c r="K139" s="529"/>
      <c r="L139" s="62">
        <f t="shared" si="60"/>
        <v>0</v>
      </c>
      <c r="M139" s="420"/>
      <c r="N139" s="420"/>
      <c r="O139" s="420"/>
      <c r="P139" s="420"/>
    </row>
    <row r="140" spans="3:16" ht="30" x14ac:dyDescent="0.25">
      <c r="C140" s="420"/>
      <c r="D140" s="530" t="s">
        <v>363</v>
      </c>
      <c r="E140" s="67">
        <f>+E139+E138+E137+E136+E135+E134</f>
        <v>0</v>
      </c>
      <c r="F140" s="67">
        <f t="shared" ref="F140" si="61">+F139+F138+F137+F136+F135+F134</f>
        <v>0</v>
      </c>
      <c r="G140" s="67">
        <f t="shared" ref="G140" si="62">+G139+G138+G137+G136+G135+G134</f>
        <v>0</v>
      </c>
      <c r="H140" s="67">
        <f t="shared" ref="H140" si="63">+H139+H138+H137+H136+H135+H134</f>
        <v>0</v>
      </c>
      <c r="I140" s="67">
        <f t="shared" ref="I140" si="64">+I139+I138+I137+I136+I135+I134</f>
        <v>0</v>
      </c>
      <c r="J140" s="67">
        <f t="shared" ref="J140" si="65">+J139+J138+J137+J136+J135+J134</f>
        <v>0</v>
      </c>
      <c r="K140" s="67">
        <f t="shared" ref="K140" si="66">+K139+K138+K137+K136+K135+K134</f>
        <v>0</v>
      </c>
      <c r="L140" s="62">
        <f t="shared" si="60"/>
        <v>0</v>
      </c>
      <c r="M140" s="420"/>
      <c r="N140" s="420"/>
      <c r="O140" s="420"/>
      <c r="P140" s="420"/>
    </row>
    <row r="141" spans="3:16" x14ac:dyDescent="0.25">
      <c r="C141" s="420"/>
      <c r="D141" s="523"/>
      <c r="E141" s="432"/>
      <c r="F141" s="432"/>
      <c r="G141" s="432"/>
      <c r="H141" s="432"/>
      <c r="I141" s="432"/>
      <c r="J141" s="432"/>
      <c r="K141" s="432"/>
      <c r="L141" s="432"/>
      <c r="M141" s="420"/>
      <c r="N141" s="420"/>
      <c r="O141" s="420"/>
      <c r="P141" s="420"/>
    </row>
    <row r="142" spans="3:16" ht="15.75" x14ac:dyDescent="0.25">
      <c r="C142" s="420"/>
      <c r="D142" s="518"/>
      <c r="E142" s="519"/>
      <c r="F142" s="519"/>
      <c r="G142" s="519"/>
      <c r="H142" s="519"/>
      <c r="I142" s="519"/>
      <c r="J142" s="519"/>
      <c r="K142" s="519"/>
      <c r="L142" s="519"/>
      <c r="M142" s="420"/>
      <c r="N142" s="420"/>
      <c r="O142" s="420"/>
      <c r="P142" s="420"/>
    </row>
    <row r="143" spans="3:16" ht="21" x14ac:dyDescent="0.25">
      <c r="C143" s="522"/>
      <c r="D143" s="421" t="str">
        <f>'8b. Tekoči potrjeni izdatki'!D143</f>
        <v>Finančni načrt PARTNERJA 9</v>
      </c>
      <c r="E143" s="420"/>
      <c r="F143" s="420"/>
      <c r="G143" s="420"/>
      <c r="H143" s="422"/>
      <c r="I143" s="422"/>
      <c r="J143" s="422"/>
      <c r="K143" s="422"/>
      <c r="L143" s="420"/>
      <c r="M143" s="420"/>
      <c r="N143" s="420"/>
      <c r="O143" s="420"/>
      <c r="P143" s="420"/>
    </row>
    <row r="144" spans="3:16" ht="15.75" x14ac:dyDescent="0.25">
      <c r="C144" s="420"/>
      <c r="D144" s="1117"/>
      <c r="E144" s="1118"/>
      <c r="F144" s="1118"/>
      <c r="G144" s="1118"/>
      <c r="H144" s="1118"/>
      <c r="I144" s="1118"/>
      <c r="J144" s="1118"/>
      <c r="K144" s="1118"/>
      <c r="L144" s="1118"/>
      <c r="M144" s="420"/>
      <c r="N144" s="420"/>
      <c r="O144" s="420"/>
      <c r="P144" s="420"/>
    </row>
    <row r="145" spans="3:16" ht="15" customHeight="1" x14ac:dyDescent="0.25">
      <c r="C145" s="420"/>
      <c r="D145" s="524" t="s">
        <v>108</v>
      </c>
      <c r="E145" s="1135" t="s">
        <v>32</v>
      </c>
      <c r="F145" s="1135" t="s">
        <v>109</v>
      </c>
      <c r="G145" s="1136" t="s">
        <v>110</v>
      </c>
      <c r="H145" s="1137"/>
      <c r="I145" s="1135" t="s">
        <v>111</v>
      </c>
      <c r="J145" s="1135"/>
      <c r="K145" s="1135" t="s">
        <v>112</v>
      </c>
      <c r="L145" s="1135" t="s">
        <v>113</v>
      </c>
      <c r="M145" s="420"/>
      <c r="N145" s="420"/>
      <c r="O145" s="420"/>
      <c r="P145" s="420"/>
    </row>
    <row r="146" spans="3:16" ht="30" x14ac:dyDescent="0.25">
      <c r="C146" s="420"/>
      <c r="D146" s="525" t="s">
        <v>31</v>
      </c>
      <c r="E146" s="1135"/>
      <c r="F146" s="1135"/>
      <c r="G146" s="526" t="s">
        <v>114</v>
      </c>
      <c r="H146" s="526" t="s">
        <v>115</v>
      </c>
      <c r="I146" s="527" t="s">
        <v>116</v>
      </c>
      <c r="J146" s="527" t="s">
        <v>117</v>
      </c>
      <c r="K146" s="1135"/>
      <c r="L146" s="1135"/>
      <c r="M146" s="420"/>
      <c r="N146" s="420"/>
      <c r="O146" s="420"/>
      <c r="P146" s="420"/>
    </row>
    <row r="147" spans="3:16" x14ac:dyDescent="0.25">
      <c r="C147" s="420"/>
      <c r="D147" s="528" t="s">
        <v>98</v>
      </c>
      <c r="E147" s="529"/>
      <c r="F147" s="529"/>
      <c r="G147" s="529"/>
      <c r="H147" s="529"/>
      <c r="I147" s="529"/>
      <c r="J147" s="529"/>
      <c r="K147" s="529"/>
      <c r="L147" s="62">
        <f>+E147+F147+G147+H147+I147+J147+K147</f>
        <v>0</v>
      </c>
      <c r="M147" s="420"/>
      <c r="N147" s="420"/>
      <c r="O147" s="420"/>
      <c r="P147" s="420"/>
    </row>
    <row r="148" spans="3:16" ht="15" customHeight="1" x14ac:dyDescent="0.25">
      <c r="C148" s="420"/>
      <c r="D148" s="528" t="s">
        <v>118</v>
      </c>
      <c r="E148" s="529"/>
      <c r="F148" s="529"/>
      <c r="G148" s="529"/>
      <c r="H148" s="529"/>
      <c r="I148" s="529"/>
      <c r="J148" s="529"/>
      <c r="K148" s="529"/>
      <c r="L148" s="62">
        <f t="shared" ref="L148:L153" si="67">+E148+F148+G148+H148+I148+J148+K148</f>
        <v>0</v>
      </c>
      <c r="M148" s="420"/>
      <c r="N148" s="420"/>
      <c r="O148" s="420"/>
      <c r="P148" s="420"/>
    </row>
    <row r="149" spans="3:16" x14ac:dyDescent="0.25">
      <c r="C149" s="420"/>
      <c r="D149" s="528" t="s">
        <v>77</v>
      </c>
      <c r="E149" s="529"/>
      <c r="F149" s="529"/>
      <c r="G149" s="529"/>
      <c r="H149" s="529"/>
      <c r="I149" s="529"/>
      <c r="J149" s="529"/>
      <c r="K149" s="529"/>
      <c r="L149" s="62">
        <f t="shared" si="67"/>
        <v>0</v>
      </c>
      <c r="M149" s="420"/>
      <c r="N149" s="420"/>
      <c r="O149" s="420"/>
      <c r="P149" s="420"/>
    </row>
    <row r="150" spans="3:16" x14ac:dyDescent="0.25">
      <c r="C150" s="420"/>
      <c r="D150" s="528" t="s">
        <v>78</v>
      </c>
      <c r="E150" s="529"/>
      <c r="F150" s="529"/>
      <c r="G150" s="529"/>
      <c r="H150" s="529"/>
      <c r="I150" s="529"/>
      <c r="J150" s="529"/>
      <c r="K150" s="529"/>
      <c r="L150" s="62">
        <f t="shared" si="67"/>
        <v>0</v>
      </c>
      <c r="M150" s="420"/>
      <c r="N150" s="420"/>
      <c r="O150" s="420"/>
      <c r="P150" s="420"/>
    </row>
    <row r="151" spans="3:16" x14ac:dyDescent="0.25">
      <c r="C151" s="420"/>
      <c r="D151" s="528" t="s">
        <v>79</v>
      </c>
      <c r="E151" s="529"/>
      <c r="F151" s="529"/>
      <c r="G151" s="529"/>
      <c r="H151" s="529"/>
      <c r="I151" s="529"/>
      <c r="J151" s="529"/>
      <c r="K151" s="529"/>
      <c r="L151" s="62">
        <f t="shared" si="67"/>
        <v>0</v>
      </c>
      <c r="M151" s="420"/>
      <c r="N151" s="420"/>
      <c r="O151" s="420"/>
      <c r="P151" s="420"/>
    </row>
    <row r="152" spans="3:16" x14ac:dyDescent="0.25">
      <c r="C152" s="420"/>
      <c r="D152" s="528" t="s">
        <v>100</v>
      </c>
      <c r="E152" s="529"/>
      <c r="F152" s="529"/>
      <c r="G152" s="529"/>
      <c r="H152" s="529"/>
      <c r="I152" s="529"/>
      <c r="J152" s="529"/>
      <c r="K152" s="529"/>
      <c r="L152" s="62">
        <f t="shared" si="67"/>
        <v>0</v>
      </c>
      <c r="M152" s="420"/>
      <c r="N152" s="420"/>
      <c r="O152" s="420"/>
      <c r="P152" s="420"/>
    </row>
    <row r="153" spans="3:16" ht="30" x14ac:dyDescent="0.25">
      <c r="C153" s="420"/>
      <c r="D153" s="530" t="s">
        <v>364</v>
      </c>
      <c r="E153" s="67">
        <f>+E152+E151+E150+E149+E148+E147</f>
        <v>0</v>
      </c>
      <c r="F153" s="67">
        <f t="shared" ref="F153" si="68">+F152+F151+F150+F149+F148+F147</f>
        <v>0</v>
      </c>
      <c r="G153" s="67">
        <f t="shared" ref="G153" si="69">+G152+G151+G150+G149+G148+G147</f>
        <v>0</v>
      </c>
      <c r="H153" s="67">
        <f t="shared" ref="H153" si="70">+H152+H151+H150+H149+H148+H147</f>
        <v>0</v>
      </c>
      <c r="I153" s="67">
        <f t="shared" ref="I153" si="71">+I152+I151+I150+I149+I148+I147</f>
        <v>0</v>
      </c>
      <c r="J153" s="67">
        <f t="shared" ref="J153" si="72">+J152+J151+J150+J149+J148+J147</f>
        <v>0</v>
      </c>
      <c r="K153" s="67">
        <f t="shared" ref="K153" si="73">+K152+K151+K150+K149+K148+K147</f>
        <v>0</v>
      </c>
      <c r="L153" s="62">
        <f t="shared" si="67"/>
        <v>0</v>
      </c>
      <c r="M153" s="420"/>
      <c r="N153" s="420"/>
      <c r="O153" s="420"/>
      <c r="P153" s="420"/>
    </row>
    <row r="154" spans="3:16" x14ac:dyDescent="0.25">
      <c r="C154" s="420"/>
      <c r="D154" s="523"/>
      <c r="E154" s="432"/>
      <c r="F154" s="432"/>
      <c r="G154" s="432"/>
      <c r="H154" s="432"/>
      <c r="I154" s="432"/>
      <c r="J154" s="432"/>
      <c r="K154" s="432"/>
      <c r="L154" s="432"/>
      <c r="M154" s="420"/>
      <c r="N154" s="420"/>
      <c r="O154" s="420"/>
      <c r="P154" s="420"/>
    </row>
    <row r="155" spans="3:16" ht="15.75" x14ac:dyDescent="0.25">
      <c r="C155" s="420"/>
      <c r="D155" s="518"/>
      <c r="E155" s="519"/>
      <c r="F155" s="519"/>
      <c r="G155" s="519"/>
      <c r="H155" s="519"/>
      <c r="I155" s="519"/>
      <c r="J155" s="519"/>
      <c r="K155" s="519"/>
      <c r="L155" s="519"/>
      <c r="M155" s="420"/>
      <c r="N155" s="420"/>
      <c r="O155" s="420"/>
      <c r="P155" s="420"/>
    </row>
    <row r="156" spans="3:16" ht="21" x14ac:dyDescent="0.25">
      <c r="C156" s="522"/>
      <c r="D156" s="421" t="str">
        <f>'8b. Tekoči potrjeni izdatki'!D156</f>
        <v>Finančni načrt PARTNERJA 10</v>
      </c>
      <c r="E156" s="420"/>
      <c r="F156" s="420"/>
      <c r="G156" s="420"/>
      <c r="H156" s="422"/>
      <c r="I156" s="422"/>
      <c r="J156" s="422"/>
      <c r="K156" s="422"/>
      <c r="L156" s="420"/>
      <c r="M156" s="420"/>
      <c r="N156" s="420"/>
      <c r="O156" s="420"/>
      <c r="P156" s="420"/>
    </row>
    <row r="157" spans="3:16" ht="15.75" x14ac:dyDescent="0.25">
      <c r="C157" s="420"/>
      <c r="D157" s="1117"/>
      <c r="E157" s="1118"/>
      <c r="F157" s="1118"/>
      <c r="G157" s="1118"/>
      <c r="H157" s="1118"/>
      <c r="I157" s="1118"/>
      <c r="J157" s="1118"/>
      <c r="K157" s="1118"/>
      <c r="L157" s="1118"/>
      <c r="M157" s="420"/>
      <c r="N157" s="420"/>
      <c r="O157" s="420"/>
      <c r="P157" s="420"/>
    </row>
    <row r="158" spans="3:16" ht="15" customHeight="1" x14ac:dyDescent="0.25">
      <c r="C158" s="420"/>
      <c r="D158" s="524" t="s">
        <v>108</v>
      </c>
      <c r="E158" s="1135" t="s">
        <v>32</v>
      </c>
      <c r="F158" s="1135" t="s">
        <v>109</v>
      </c>
      <c r="G158" s="1136" t="s">
        <v>110</v>
      </c>
      <c r="H158" s="1137"/>
      <c r="I158" s="1135" t="s">
        <v>111</v>
      </c>
      <c r="J158" s="1135"/>
      <c r="K158" s="1135" t="s">
        <v>112</v>
      </c>
      <c r="L158" s="1135" t="s">
        <v>113</v>
      </c>
      <c r="M158" s="420"/>
      <c r="N158" s="420"/>
      <c r="O158" s="420"/>
      <c r="P158" s="420"/>
    </row>
    <row r="159" spans="3:16" ht="30" x14ac:dyDescent="0.25">
      <c r="C159" s="420"/>
      <c r="D159" s="525" t="s">
        <v>31</v>
      </c>
      <c r="E159" s="1135"/>
      <c r="F159" s="1135"/>
      <c r="G159" s="526" t="s">
        <v>114</v>
      </c>
      <c r="H159" s="526" t="s">
        <v>115</v>
      </c>
      <c r="I159" s="527" t="s">
        <v>116</v>
      </c>
      <c r="J159" s="527" t="s">
        <v>117</v>
      </c>
      <c r="K159" s="1135"/>
      <c r="L159" s="1135"/>
      <c r="M159" s="420"/>
      <c r="N159" s="420"/>
      <c r="O159" s="420"/>
      <c r="P159" s="420"/>
    </row>
    <row r="160" spans="3:16" x14ac:dyDescent="0.25">
      <c r="C160" s="420"/>
      <c r="D160" s="528" t="s">
        <v>98</v>
      </c>
      <c r="E160" s="529"/>
      <c r="F160" s="529"/>
      <c r="G160" s="529"/>
      <c r="H160" s="529"/>
      <c r="I160" s="529"/>
      <c r="J160" s="529"/>
      <c r="K160" s="529"/>
      <c r="L160" s="62">
        <f>+E160+F160+G160+H160+I160+J160+K160</f>
        <v>0</v>
      </c>
      <c r="M160" s="420"/>
      <c r="N160" s="420"/>
      <c r="O160" s="420"/>
      <c r="P160" s="420"/>
    </row>
    <row r="161" spans="3:16" ht="15" customHeight="1" x14ac:dyDescent="0.25">
      <c r="C161" s="420"/>
      <c r="D161" s="528" t="s">
        <v>118</v>
      </c>
      <c r="E161" s="529"/>
      <c r="F161" s="529"/>
      <c r="G161" s="529"/>
      <c r="H161" s="529"/>
      <c r="I161" s="529"/>
      <c r="J161" s="529"/>
      <c r="K161" s="529"/>
      <c r="L161" s="62">
        <f t="shared" ref="L161:L166" si="74">+E161+F161+G161+H161+I161+J161+K161</f>
        <v>0</v>
      </c>
      <c r="M161" s="420"/>
      <c r="N161" s="420"/>
      <c r="O161" s="420"/>
      <c r="P161" s="420"/>
    </row>
    <row r="162" spans="3:16" x14ac:dyDescent="0.25">
      <c r="C162" s="420"/>
      <c r="D162" s="528" t="s">
        <v>77</v>
      </c>
      <c r="E162" s="529"/>
      <c r="F162" s="529"/>
      <c r="G162" s="529"/>
      <c r="H162" s="529"/>
      <c r="I162" s="529"/>
      <c r="J162" s="529"/>
      <c r="K162" s="529"/>
      <c r="L162" s="62">
        <f t="shared" si="74"/>
        <v>0</v>
      </c>
      <c r="M162" s="420"/>
      <c r="N162" s="420"/>
      <c r="O162" s="420"/>
      <c r="P162" s="420"/>
    </row>
    <row r="163" spans="3:16" x14ac:dyDescent="0.25">
      <c r="C163" s="420"/>
      <c r="D163" s="528" t="s">
        <v>78</v>
      </c>
      <c r="E163" s="529"/>
      <c r="F163" s="529"/>
      <c r="G163" s="529"/>
      <c r="H163" s="529"/>
      <c r="I163" s="529"/>
      <c r="J163" s="529"/>
      <c r="K163" s="529"/>
      <c r="L163" s="62">
        <f t="shared" si="74"/>
        <v>0</v>
      </c>
      <c r="M163" s="420"/>
      <c r="N163" s="420"/>
      <c r="O163" s="420"/>
      <c r="P163" s="420"/>
    </row>
    <row r="164" spans="3:16" x14ac:dyDescent="0.25">
      <c r="C164" s="420"/>
      <c r="D164" s="528" t="s">
        <v>79</v>
      </c>
      <c r="E164" s="529"/>
      <c r="F164" s="529"/>
      <c r="G164" s="529"/>
      <c r="H164" s="529"/>
      <c r="I164" s="529"/>
      <c r="J164" s="529"/>
      <c r="K164" s="529"/>
      <c r="L164" s="62">
        <f t="shared" si="74"/>
        <v>0</v>
      </c>
      <c r="M164" s="420"/>
      <c r="N164" s="420"/>
      <c r="O164" s="420"/>
      <c r="P164" s="420"/>
    </row>
    <row r="165" spans="3:16" x14ac:dyDescent="0.25">
      <c r="C165" s="420"/>
      <c r="D165" s="528" t="s">
        <v>100</v>
      </c>
      <c r="E165" s="529"/>
      <c r="F165" s="529"/>
      <c r="G165" s="529"/>
      <c r="H165" s="529"/>
      <c r="I165" s="529"/>
      <c r="J165" s="529"/>
      <c r="K165" s="529"/>
      <c r="L165" s="62">
        <f t="shared" si="74"/>
        <v>0</v>
      </c>
      <c r="M165" s="420"/>
      <c r="N165" s="420"/>
      <c r="O165" s="420"/>
      <c r="P165" s="420"/>
    </row>
    <row r="166" spans="3:16" ht="30" x14ac:dyDescent="0.25">
      <c r="C166" s="420"/>
      <c r="D166" s="530" t="s">
        <v>365</v>
      </c>
      <c r="E166" s="67">
        <f>+E165+E164+E163+E162+E161+E160</f>
        <v>0</v>
      </c>
      <c r="F166" s="67">
        <f t="shared" ref="F166" si="75">+F165+F164+F163+F162+F161+F160</f>
        <v>0</v>
      </c>
      <c r="G166" s="67">
        <f t="shared" ref="G166" si="76">+G165+G164+G163+G162+G161+G160</f>
        <v>0</v>
      </c>
      <c r="H166" s="67">
        <f t="shared" ref="H166" si="77">+H165+H164+H163+H162+H161+H160</f>
        <v>0</v>
      </c>
      <c r="I166" s="67">
        <f t="shared" ref="I166" si="78">+I165+I164+I163+I162+I161+I160</f>
        <v>0</v>
      </c>
      <c r="J166" s="67">
        <f t="shared" ref="J166" si="79">+J165+J164+J163+J162+J161+J160</f>
        <v>0</v>
      </c>
      <c r="K166" s="67">
        <f t="shared" ref="K166" si="80">+K165+K164+K163+K162+K161+K160</f>
        <v>0</v>
      </c>
      <c r="L166" s="62">
        <f t="shared" si="74"/>
        <v>0</v>
      </c>
      <c r="M166" s="420"/>
      <c r="N166" s="420"/>
      <c r="O166" s="420"/>
      <c r="P166" s="420"/>
    </row>
    <row r="167" spans="3:16" x14ac:dyDescent="0.25">
      <c r="C167" s="420"/>
      <c r="D167" s="523"/>
      <c r="E167" s="432"/>
      <c r="F167" s="432"/>
      <c r="G167" s="432"/>
      <c r="H167" s="432"/>
      <c r="I167" s="432"/>
      <c r="J167" s="432"/>
      <c r="K167" s="432"/>
      <c r="L167" s="432"/>
      <c r="M167" s="420"/>
      <c r="N167" s="420"/>
      <c r="O167" s="420"/>
      <c r="P167" s="420"/>
    </row>
    <row r="168" spans="3:16" ht="15.75" x14ac:dyDescent="0.25">
      <c r="C168" s="420"/>
      <c r="D168" s="1117"/>
      <c r="E168" s="1118"/>
      <c r="F168" s="1118"/>
      <c r="G168" s="1118"/>
      <c r="H168" s="1118"/>
      <c r="I168" s="1118"/>
      <c r="J168" s="1118"/>
      <c r="K168" s="1118"/>
      <c r="L168" s="1118"/>
      <c r="M168" s="420"/>
      <c r="N168" s="420"/>
      <c r="O168" s="420"/>
      <c r="P168" s="420"/>
    </row>
    <row r="169" spans="3:16" ht="21" x14ac:dyDescent="0.25">
      <c r="C169" s="522"/>
      <c r="D169" s="421" t="str">
        <f>'8b. Tekoči potrjeni izdatki'!D169</f>
        <v>Finančni načrt PARTNERJA 11</v>
      </c>
      <c r="E169" s="420"/>
      <c r="F169" s="420"/>
      <c r="G169" s="420"/>
      <c r="H169" s="422"/>
      <c r="I169" s="422"/>
      <c r="J169" s="422"/>
      <c r="K169" s="422"/>
      <c r="L169" s="420"/>
      <c r="M169" s="420"/>
      <c r="N169" s="420"/>
      <c r="O169" s="420"/>
      <c r="P169" s="420"/>
    </row>
    <row r="170" spans="3:16" ht="15.75" x14ac:dyDescent="0.25">
      <c r="C170" s="420"/>
      <c r="D170" s="1117"/>
      <c r="E170" s="1118"/>
      <c r="F170" s="1118"/>
      <c r="G170" s="1118"/>
      <c r="H170" s="1118"/>
      <c r="I170" s="1118"/>
      <c r="J170" s="1118"/>
      <c r="K170" s="1118"/>
      <c r="L170" s="1118"/>
      <c r="M170" s="420"/>
      <c r="N170" s="420"/>
      <c r="O170" s="420"/>
      <c r="P170" s="420"/>
    </row>
    <row r="171" spans="3:16" ht="15" customHeight="1" x14ac:dyDescent="0.25">
      <c r="C171" s="420"/>
      <c r="D171" s="524" t="s">
        <v>108</v>
      </c>
      <c r="E171" s="1135" t="s">
        <v>32</v>
      </c>
      <c r="F171" s="1135" t="s">
        <v>109</v>
      </c>
      <c r="G171" s="1136" t="s">
        <v>110</v>
      </c>
      <c r="H171" s="1137"/>
      <c r="I171" s="1135" t="s">
        <v>111</v>
      </c>
      <c r="J171" s="1135"/>
      <c r="K171" s="1135" t="s">
        <v>112</v>
      </c>
      <c r="L171" s="1135" t="s">
        <v>113</v>
      </c>
      <c r="M171" s="420"/>
      <c r="N171" s="420"/>
      <c r="O171" s="420"/>
      <c r="P171" s="420"/>
    </row>
    <row r="172" spans="3:16" ht="30" x14ac:dyDescent="0.25">
      <c r="C172" s="420"/>
      <c r="D172" s="525" t="s">
        <v>31</v>
      </c>
      <c r="E172" s="1135"/>
      <c r="F172" s="1135"/>
      <c r="G172" s="526" t="s">
        <v>114</v>
      </c>
      <c r="H172" s="526" t="s">
        <v>115</v>
      </c>
      <c r="I172" s="527" t="s">
        <v>116</v>
      </c>
      <c r="J172" s="527" t="s">
        <v>117</v>
      </c>
      <c r="K172" s="1135"/>
      <c r="L172" s="1135"/>
      <c r="M172" s="420"/>
      <c r="N172" s="420"/>
      <c r="O172" s="420"/>
      <c r="P172" s="420"/>
    </row>
    <row r="173" spans="3:16" x14ac:dyDescent="0.25">
      <c r="C173" s="420"/>
      <c r="D173" s="528" t="s">
        <v>98</v>
      </c>
      <c r="E173" s="529"/>
      <c r="F173" s="529"/>
      <c r="G173" s="529"/>
      <c r="H173" s="529"/>
      <c r="I173" s="529"/>
      <c r="J173" s="529"/>
      <c r="K173" s="529"/>
      <c r="L173" s="62">
        <f>+E173+F173+G173+H173+I173+J173+K173</f>
        <v>0</v>
      </c>
      <c r="M173" s="420"/>
      <c r="N173" s="420"/>
      <c r="O173" s="420"/>
      <c r="P173" s="420"/>
    </row>
    <row r="174" spans="3:16" ht="15" customHeight="1" x14ac:dyDescent="0.25">
      <c r="C174" s="420"/>
      <c r="D174" s="528" t="s">
        <v>118</v>
      </c>
      <c r="E174" s="529"/>
      <c r="F174" s="529"/>
      <c r="G174" s="529"/>
      <c r="H174" s="529"/>
      <c r="I174" s="529"/>
      <c r="J174" s="529"/>
      <c r="K174" s="529"/>
      <c r="L174" s="62">
        <f t="shared" ref="L174:L179" si="81">+E174+F174+G174+H174+I174+J174+K174</f>
        <v>0</v>
      </c>
      <c r="M174" s="420"/>
      <c r="N174" s="420"/>
      <c r="O174" s="420"/>
      <c r="P174" s="420"/>
    </row>
    <row r="175" spans="3:16" x14ac:dyDescent="0.25">
      <c r="C175" s="420"/>
      <c r="D175" s="528" t="s">
        <v>77</v>
      </c>
      <c r="E175" s="529"/>
      <c r="F175" s="529"/>
      <c r="G175" s="529"/>
      <c r="H175" s="529"/>
      <c r="I175" s="529"/>
      <c r="J175" s="529"/>
      <c r="K175" s="529"/>
      <c r="L175" s="62">
        <f t="shared" si="81"/>
        <v>0</v>
      </c>
      <c r="M175" s="420"/>
      <c r="N175" s="420"/>
      <c r="O175" s="420"/>
      <c r="P175" s="420"/>
    </row>
    <row r="176" spans="3:16" x14ac:dyDescent="0.25">
      <c r="C176" s="420"/>
      <c r="D176" s="528" t="s">
        <v>78</v>
      </c>
      <c r="E176" s="529"/>
      <c r="F176" s="529"/>
      <c r="G176" s="529"/>
      <c r="H176" s="529"/>
      <c r="I176" s="529"/>
      <c r="J176" s="529"/>
      <c r="K176" s="529"/>
      <c r="L176" s="62">
        <f t="shared" si="81"/>
        <v>0</v>
      </c>
      <c r="M176" s="420"/>
      <c r="N176" s="420"/>
      <c r="O176" s="420"/>
      <c r="P176" s="420"/>
    </row>
    <row r="177" spans="3:16" x14ac:dyDescent="0.25">
      <c r="C177" s="420"/>
      <c r="D177" s="528" t="s">
        <v>79</v>
      </c>
      <c r="E177" s="529"/>
      <c r="F177" s="529"/>
      <c r="G177" s="529"/>
      <c r="H177" s="529"/>
      <c r="I177" s="529"/>
      <c r="J177" s="529"/>
      <c r="K177" s="529"/>
      <c r="L177" s="62">
        <f t="shared" si="81"/>
        <v>0</v>
      </c>
      <c r="M177" s="420"/>
      <c r="N177" s="420"/>
      <c r="O177" s="420"/>
      <c r="P177" s="420"/>
    </row>
    <row r="178" spans="3:16" x14ac:dyDescent="0.25">
      <c r="C178" s="420"/>
      <c r="D178" s="528" t="s">
        <v>100</v>
      </c>
      <c r="E178" s="529"/>
      <c r="F178" s="529"/>
      <c r="G178" s="529"/>
      <c r="H178" s="529"/>
      <c r="I178" s="529"/>
      <c r="J178" s="529"/>
      <c r="K178" s="529"/>
      <c r="L178" s="62">
        <f t="shared" si="81"/>
        <v>0</v>
      </c>
      <c r="M178" s="420"/>
      <c r="N178" s="420"/>
      <c r="O178" s="420"/>
      <c r="P178" s="420"/>
    </row>
    <row r="179" spans="3:16" ht="30" x14ac:dyDescent="0.25">
      <c r="C179" s="420"/>
      <c r="D179" s="530" t="s">
        <v>366</v>
      </c>
      <c r="E179" s="67">
        <f>+E178+E177+E176+E175+E174+E173</f>
        <v>0</v>
      </c>
      <c r="F179" s="67">
        <f t="shared" ref="F179" si="82">+F178+F177+F176+F175+F174+F173</f>
        <v>0</v>
      </c>
      <c r="G179" s="67">
        <f t="shared" ref="G179" si="83">+G178+G177+G176+G175+G174+G173</f>
        <v>0</v>
      </c>
      <c r="H179" s="67">
        <f t="shared" ref="H179" si="84">+H178+H177+H176+H175+H174+H173</f>
        <v>0</v>
      </c>
      <c r="I179" s="67">
        <f t="shared" ref="I179" si="85">+I178+I177+I176+I175+I174+I173</f>
        <v>0</v>
      </c>
      <c r="J179" s="67">
        <f t="shared" ref="J179" si="86">+J178+J177+J176+J175+J174+J173</f>
        <v>0</v>
      </c>
      <c r="K179" s="67">
        <f t="shared" ref="K179" si="87">+K178+K177+K176+K175+K174+K173</f>
        <v>0</v>
      </c>
      <c r="L179" s="62">
        <f t="shared" si="81"/>
        <v>0</v>
      </c>
      <c r="M179" s="420"/>
      <c r="N179" s="420"/>
      <c r="O179" s="420"/>
      <c r="P179" s="420"/>
    </row>
    <row r="180" spans="3:16" x14ac:dyDescent="0.25">
      <c r="C180" s="420"/>
      <c r="D180" s="523"/>
      <c r="E180" s="432"/>
      <c r="F180" s="432"/>
      <c r="G180" s="432"/>
      <c r="H180" s="432"/>
      <c r="I180" s="432"/>
      <c r="J180" s="432"/>
      <c r="K180" s="432"/>
      <c r="L180" s="432"/>
      <c r="M180" s="420"/>
      <c r="N180" s="420"/>
      <c r="O180" s="420"/>
      <c r="P180" s="420"/>
    </row>
    <row r="181" spans="3:16" ht="15.75" x14ac:dyDescent="0.25">
      <c r="C181" s="420"/>
      <c r="D181" s="518"/>
      <c r="E181" s="519"/>
      <c r="F181" s="519"/>
      <c r="G181" s="519"/>
      <c r="H181" s="519"/>
      <c r="I181" s="519"/>
      <c r="J181" s="519"/>
      <c r="K181" s="519"/>
      <c r="L181" s="519"/>
      <c r="M181" s="420"/>
      <c r="N181" s="420"/>
      <c r="O181" s="420"/>
      <c r="P181" s="420"/>
    </row>
    <row r="182" spans="3:16" ht="21" x14ac:dyDescent="0.25">
      <c r="C182" s="522"/>
      <c r="D182" s="421" t="s">
        <v>367</v>
      </c>
      <c r="E182" s="420"/>
      <c r="F182" s="420"/>
      <c r="G182" s="420"/>
      <c r="H182" s="422"/>
      <c r="I182" s="422"/>
      <c r="J182" s="422"/>
      <c r="K182" s="422"/>
      <c r="L182" s="420"/>
      <c r="M182" s="420"/>
      <c r="N182" s="420"/>
      <c r="O182" s="420"/>
      <c r="P182" s="420"/>
    </row>
    <row r="183" spans="3:16" ht="15.75" x14ac:dyDescent="0.25">
      <c r="C183" s="420"/>
      <c r="D183" s="1117"/>
      <c r="E183" s="1118"/>
      <c r="F183" s="1118"/>
      <c r="G183" s="1118"/>
      <c r="H183" s="1118"/>
      <c r="I183" s="1118"/>
      <c r="J183" s="1118"/>
      <c r="K183" s="1118"/>
      <c r="L183" s="1118"/>
      <c r="M183" s="420"/>
      <c r="N183" s="420"/>
      <c r="O183" s="420"/>
      <c r="P183" s="420"/>
    </row>
    <row r="184" spans="3:16" ht="15" customHeight="1" x14ac:dyDescent="0.25">
      <c r="C184" s="420"/>
      <c r="D184" s="524" t="s">
        <v>108</v>
      </c>
      <c r="E184" s="1135" t="s">
        <v>32</v>
      </c>
      <c r="F184" s="1135" t="s">
        <v>109</v>
      </c>
      <c r="G184" s="1136" t="s">
        <v>110</v>
      </c>
      <c r="H184" s="1137"/>
      <c r="I184" s="1135" t="s">
        <v>111</v>
      </c>
      <c r="J184" s="1135"/>
      <c r="K184" s="1135" t="s">
        <v>112</v>
      </c>
      <c r="L184" s="1135" t="s">
        <v>113</v>
      </c>
      <c r="M184" s="420"/>
      <c r="N184" s="420"/>
      <c r="O184" s="420"/>
      <c r="P184" s="420"/>
    </row>
    <row r="185" spans="3:16" ht="30" x14ac:dyDescent="0.25">
      <c r="C185" s="420"/>
      <c r="D185" s="525" t="s">
        <v>31</v>
      </c>
      <c r="E185" s="1135"/>
      <c r="F185" s="1135"/>
      <c r="G185" s="526" t="s">
        <v>114</v>
      </c>
      <c r="H185" s="526" t="s">
        <v>115</v>
      </c>
      <c r="I185" s="527" t="s">
        <v>116</v>
      </c>
      <c r="J185" s="527" t="s">
        <v>117</v>
      </c>
      <c r="K185" s="1135"/>
      <c r="L185" s="1135"/>
      <c r="M185" s="420"/>
      <c r="N185" s="420"/>
      <c r="O185" s="420"/>
      <c r="P185" s="420"/>
    </row>
    <row r="186" spans="3:16" x14ac:dyDescent="0.25">
      <c r="C186" s="420"/>
      <c r="D186" s="528" t="s">
        <v>98</v>
      </c>
      <c r="E186" s="529"/>
      <c r="F186" s="529"/>
      <c r="G186" s="529"/>
      <c r="H186" s="529"/>
      <c r="I186" s="529"/>
      <c r="J186" s="529"/>
      <c r="K186" s="529"/>
      <c r="L186" s="62">
        <f>+E186+F186+G186+H186+I186+J186+K186</f>
        <v>0</v>
      </c>
      <c r="M186" s="420"/>
      <c r="N186" s="420"/>
      <c r="O186" s="420"/>
      <c r="P186" s="420"/>
    </row>
    <row r="187" spans="3:16" ht="15" customHeight="1" x14ac:dyDescent="0.25">
      <c r="C187" s="420"/>
      <c r="D187" s="528" t="s">
        <v>118</v>
      </c>
      <c r="E187" s="529"/>
      <c r="F187" s="529"/>
      <c r="G187" s="529"/>
      <c r="H187" s="529"/>
      <c r="I187" s="529"/>
      <c r="J187" s="529"/>
      <c r="K187" s="529"/>
      <c r="L187" s="62">
        <f t="shared" ref="L187:L192" si="88">+E187+F187+G187+H187+I187+J187+K187</f>
        <v>0</v>
      </c>
      <c r="M187" s="420"/>
      <c r="N187" s="420"/>
      <c r="O187" s="420"/>
      <c r="P187" s="420"/>
    </row>
    <row r="188" spans="3:16" x14ac:dyDescent="0.25">
      <c r="C188" s="420"/>
      <c r="D188" s="528" t="s">
        <v>77</v>
      </c>
      <c r="E188" s="529"/>
      <c r="F188" s="529"/>
      <c r="G188" s="529"/>
      <c r="H188" s="529"/>
      <c r="I188" s="529"/>
      <c r="J188" s="529"/>
      <c r="K188" s="529"/>
      <c r="L188" s="62">
        <f t="shared" si="88"/>
        <v>0</v>
      </c>
      <c r="M188" s="420"/>
      <c r="N188" s="420"/>
      <c r="O188" s="420"/>
      <c r="P188" s="420"/>
    </row>
    <row r="189" spans="3:16" x14ac:dyDescent="0.25">
      <c r="C189" s="420"/>
      <c r="D189" s="528" t="s">
        <v>78</v>
      </c>
      <c r="E189" s="529"/>
      <c r="F189" s="529"/>
      <c r="G189" s="529"/>
      <c r="H189" s="529"/>
      <c r="I189" s="529"/>
      <c r="J189" s="529"/>
      <c r="K189" s="529"/>
      <c r="L189" s="62">
        <f t="shared" si="88"/>
        <v>0</v>
      </c>
      <c r="M189" s="420"/>
      <c r="N189" s="420"/>
      <c r="O189" s="420"/>
      <c r="P189" s="420"/>
    </row>
    <row r="190" spans="3:16" x14ac:dyDescent="0.25">
      <c r="C190" s="420"/>
      <c r="D190" s="528" t="s">
        <v>79</v>
      </c>
      <c r="E190" s="529"/>
      <c r="F190" s="529"/>
      <c r="G190" s="529"/>
      <c r="H190" s="529"/>
      <c r="I190" s="529"/>
      <c r="J190" s="529"/>
      <c r="K190" s="529"/>
      <c r="L190" s="62">
        <f t="shared" si="88"/>
        <v>0</v>
      </c>
      <c r="M190" s="420"/>
      <c r="N190" s="420"/>
      <c r="O190" s="420"/>
      <c r="P190" s="420"/>
    </row>
    <row r="191" spans="3:16" x14ac:dyDescent="0.25">
      <c r="C191" s="420"/>
      <c r="D191" s="528" t="s">
        <v>100</v>
      </c>
      <c r="E191" s="529"/>
      <c r="F191" s="529"/>
      <c r="G191" s="529"/>
      <c r="H191" s="529"/>
      <c r="I191" s="529"/>
      <c r="J191" s="529"/>
      <c r="K191" s="529"/>
      <c r="L191" s="62">
        <f t="shared" si="88"/>
        <v>0</v>
      </c>
      <c r="M191" s="420"/>
      <c r="N191" s="420"/>
      <c r="O191" s="420"/>
      <c r="P191" s="420"/>
    </row>
    <row r="192" spans="3:16" ht="30" x14ac:dyDescent="0.25">
      <c r="C192" s="420"/>
      <c r="D192" s="530" t="s">
        <v>368</v>
      </c>
      <c r="E192" s="67">
        <f>+E191+E190+E189+E188+E187+E186</f>
        <v>0</v>
      </c>
      <c r="F192" s="67">
        <f t="shared" ref="F192" si="89">+F191+F190+F189+F188+F187+F186</f>
        <v>0</v>
      </c>
      <c r="G192" s="67">
        <f t="shared" ref="G192" si="90">+G191+G190+G189+G188+G187+G186</f>
        <v>0</v>
      </c>
      <c r="H192" s="67">
        <f t="shared" ref="H192" si="91">+H191+H190+H189+H188+H187+H186</f>
        <v>0</v>
      </c>
      <c r="I192" s="67">
        <f t="shared" ref="I192" si="92">+I191+I190+I189+I188+I187+I186</f>
        <v>0</v>
      </c>
      <c r="J192" s="67">
        <f t="shared" ref="J192" si="93">+J191+J190+J189+J188+J187+J186</f>
        <v>0</v>
      </c>
      <c r="K192" s="67">
        <f t="shared" ref="K192" si="94">+K191+K190+K189+K188+K187+K186</f>
        <v>0</v>
      </c>
      <c r="L192" s="62">
        <f t="shared" si="88"/>
        <v>0</v>
      </c>
      <c r="M192" s="420"/>
      <c r="N192" s="420"/>
      <c r="O192" s="420"/>
      <c r="P192" s="420"/>
    </row>
    <row r="193" spans="3:16" x14ac:dyDescent="0.25">
      <c r="C193" s="420"/>
      <c r="D193" s="523"/>
      <c r="E193" s="432"/>
      <c r="F193" s="432"/>
      <c r="G193" s="432"/>
      <c r="H193" s="432"/>
      <c r="I193" s="432"/>
      <c r="J193" s="432"/>
      <c r="K193" s="432"/>
      <c r="L193" s="432"/>
      <c r="M193" s="420"/>
      <c r="N193" s="420"/>
      <c r="O193" s="420"/>
      <c r="P193" s="420"/>
    </row>
    <row r="194" spans="3:16" ht="15.75" x14ac:dyDescent="0.25">
      <c r="C194" s="420"/>
      <c r="D194" s="518"/>
      <c r="E194" s="519"/>
      <c r="F194" s="519"/>
      <c r="G194" s="519"/>
      <c r="H194" s="519"/>
      <c r="I194" s="519"/>
      <c r="J194" s="519"/>
      <c r="K194" s="519"/>
      <c r="L194" s="519"/>
      <c r="M194" s="420"/>
      <c r="N194" s="420"/>
      <c r="O194" s="420"/>
      <c r="P194" s="420"/>
    </row>
    <row r="195" spans="3:16" ht="21" x14ac:dyDescent="0.25">
      <c r="C195" s="522"/>
      <c r="D195" s="421" t="s">
        <v>369</v>
      </c>
      <c r="E195" s="420"/>
      <c r="F195" s="420"/>
      <c r="G195" s="420"/>
      <c r="H195" s="422"/>
      <c r="I195" s="422"/>
      <c r="J195" s="422"/>
      <c r="K195" s="422"/>
      <c r="L195" s="420"/>
      <c r="M195" s="420"/>
      <c r="N195" s="420"/>
      <c r="O195" s="420"/>
      <c r="P195" s="420"/>
    </row>
    <row r="196" spans="3:16" ht="15.75" x14ac:dyDescent="0.25">
      <c r="C196" s="420"/>
      <c r="D196" s="1117"/>
      <c r="E196" s="1118"/>
      <c r="F196" s="1118"/>
      <c r="G196" s="1118"/>
      <c r="H196" s="1118"/>
      <c r="I196" s="1118"/>
      <c r="J196" s="1118"/>
      <c r="K196" s="1118"/>
      <c r="L196" s="1118"/>
      <c r="M196" s="420"/>
      <c r="N196" s="420"/>
      <c r="O196" s="420"/>
      <c r="P196" s="420"/>
    </row>
    <row r="197" spans="3:16" ht="15" customHeight="1" x14ac:dyDescent="0.25">
      <c r="C197" s="420"/>
      <c r="D197" s="524" t="s">
        <v>108</v>
      </c>
      <c r="E197" s="1135" t="s">
        <v>32</v>
      </c>
      <c r="F197" s="1135" t="s">
        <v>109</v>
      </c>
      <c r="G197" s="1136" t="s">
        <v>110</v>
      </c>
      <c r="H197" s="1137"/>
      <c r="I197" s="1135" t="s">
        <v>111</v>
      </c>
      <c r="J197" s="1135"/>
      <c r="K197" s="1135" t="s">
        <v>112</v>
      </c>
      <c r="L197" s="1135" t="s">
        <v>113</v>
      </c>
      <c r="M197" s="420"/>
      <c r="N197" s="420"/>
      <c r="O197" s="420"/>
      <c r="P197" s="420"/>
    </row>
    <row r="198" spans="3:16" ht="30" x14ac:dyDescent="0.25">
      <c r="C198" s="420"/>
      <c r="D198" s="525" t="s">
        <v>31</v>
      </c>
      <c r="E198" s="1135"/>
      <c r="F198" s="1135"/>
      <c r="G198" s="526" t="s">
        <v>114</v>
      </c>
      <c r="H198" s="526" t="s">
        <v>115</v>
      </c>
      <c r="I198" s="527" t="s">
        <v>116</v>
      </c>
      <c r="J198" s="527" t="s">
        <v>117</v>
      </c>
      <c r="K198" s="1135"/>
      <c r="L198" s="1135"/>
      <c r="M198" s="420"/>
      <c r="N198" s="420"/>
      <c r="O198" s="420"/>
      <c r="P198" s="420"/>
    </row>
    <row r="199" spans="3:16" x14ac:dyDescent="0.25">
      <c r="C199" s="420"/>
      <c r="D199" s="528" t="s">
        <v>98</v>
      </c>
      <c r="E199" s="529"/>
      <c r="F199" s="529"/>
      <c r="G199" s="529"/>
      <c r="H199" s="529"/>
      <c r="I199" s="529"/>
      <c r="J199" s="529"/>
      <c r="K199" s="529"/>
      <c r="L199" s="62">
        <f>+E199+F199+G199+H199+I199+J199+K199</f>
        <v>0</v>
      </c>
      <c r="M199" s="420"/>
      <c r="N199" s="420"/>
      <c r="O199" s="420"/>
      <c r="P199" s="420"/>
    </row>
    <row r="200" spans="3:16" ht="15" customHeight="1" x14ac:dyDescent="0.25">
      <c r="C200" s="420"/>
      <c r="D200" s="528" t="s">
        <v>118</v>
      </c>
      <c r="E200" s="529"/>
      <c r="F200" s="529"/>
      <c r="G200" s="529"/>
      <c r="H200" s="529"/>
      <c r="I200" s="529"/>
      <c r="J200" s="529"/>
      <c r="K200" s="529"/>
      <c r="L200" s="62">
        <f t="shared" ref="L200:L205" si="95">+E200+F200+G200+H200+I200+J200+K200</f>
        <v>0</v>
      </c>
      <c r="M200" s="420"/>
      <c r="N200" s="420"/>
      <c r="O200" s="420"/>
      <c r="P200" s="420"/>
    </row>
    <row r="201" spans="3:16" x14ac:dyDescent="0.25">
      <c r="C201" s="420"/>
      <c r="D201" s="528" t="s">
        <v>77</v>
      </c>
      <c r="E201" s="529"/>
      <c r="F201" s="529"/>
      <c r="G201" s="529"/>
      <c r="H201" s="529"/>
      <c r="I201" s="529"/>
      <c r="J201" s="529"/>
      <c r="K201" s="529"/>
      <c r="L201" s="62">
        <f t="shared" si="95"/>
        <v>0</v>
      </c>
      <c r="M201" s="420"/>
      <c r="N201" s="420"/>
      <c r="O201" s="420"/>
      <c r="P201" s="420"/>
    </row>
    <row r="202" spans="3:16" x14ac:dyDescent="0.25">
      <c r="C202" s="420"/>
      <c r="D202" s="528" t="s">
        <v>78</v>
      </c>
      <c r="E202" s="529"/>
      <c r="F202" s="529"/>
      <c r="G202" s="529"/>
      <c r="H202" s="529"/>
      <c r="I202" s="529"/>
      <c r="J202" s="529"/>
      <c r="K202" s="529"/>
      <c r="L202" s="62">
        <f t="shared" si="95"/>
        <v>0</v>
      </c>
      <c r="M202" s="420"/>
      <c r="N202" s="420"/>
      <c r="O202" s="420"/>
      <c r="P202" s="420"/>
    </row>
    <row r="203" spans="3:16" x14ac:dyDescent="0.25">
      <c r="C203" s="420"/>
      <c r="D203" s="528" t="s">
        <v>79</v>
      </c>
      <c r="E203" s="529"/>
      <c r="F203" s="529"/>
      <c r="G203" s="529"/>
      <c r="H203" s="529"/>
      <c r="I203" s="529"/>
      <c r="J203" s="529"/>
      <c r="K203" s="529"/>
      <c r="L203" s="62">
        <f t="shared" si="95"/>
        <v>0</v>
      </c>
      <c r="M203" s="420"/>
      <c r="N203" s="420"/>
      <c r="O203" s="420"/>
      <c r="P203" s="420"/>
    </row>
    <row r="204" spans="3:16" x14ac:dyDescent="0.25">
      <c r="C204" s="420"/>
      <c r="D204" s="528" t="s">
        <v>100</v>
      </c>
      <c r="E204" s="529"/>
      <c r="F204" s="529"/>
      <c r="G204" s="529"/>
      <c r="H204" s="529"/>
      <c r="I204" s="529"/>
      <c r="J204" s="529"/>
      <c r="K204" s="529"/>
      <c r="L204" s="62">
        <f t="shared" si="95"/>
        <v>0</v>
      </c>
      <c r="M204" s="420"/>
      <c r="N204" s="420"/>
      <c r="O204" s="420"/>
      <c r="P204" s="420"/>
    </row>
    <row r="205" spans="3:16" ht="30" x14ac:dyDescent="0.25">
      <c r="C205" s="420"/>
      <c r="D205" s="530" t="s">
        <v>370</v>
      </c>
      <c r="E205" s="67">
        <f>+E204+E203+E202+E201+E200+E199</f>
        <v>0</v>
      </c>
      <c r="F205" s="67">
        <f t="shared" ref="F205" si="96">+F204+F203+F202+F201+F200+F199</f>
        <v>0</v>
      </c>
      <c r="G205" s="67">
        <f t="shared" ref="G205" si="97">+G204+G203+G202+G201+G200+G199</f>
        <v>0</v>
      </c>
      <c r="H205" s="67">
        <f t="shared" ref="H205" si="98">+H204+H203+H202+H201+H200+H199</f>
        <v>0</v>
      </c>
      <c r="I205" s="67">
        <f t="shared" ref="I205" si="99">+I204+I203+I202+I201+I200+I199</f>
        <v>0</v>
      </c>
      <c r="J205" s="67">
        <f t="shared" ref="J205" si="100">+J204+J203+J202+J201+J200+J199</f>
        <v>0</v>
      </c>
      <c r="K205" s="67">
        <f t="shared" ref="K205" si="101">+K204+K203+K202+K201+K200+K199</f>
        <v>0</v>
      </c>
      <c r="L205" s="62">
        <f t="shared" si="95"/>
        <v>0</v>
      </c>
      <c r="M205" s="420"/>
      <c r="N205" s="420"/>
      <c r="O205" s="420"/>
      <c r="P205" s="420"/>
    </row>
    <row r="206" spans="3:16" x14ac:dyDescent="0.25">
      <c r="C206" s="420"/>
      <c r="D206" s="523"/>
      <c r="E206" s="432"/>
      <c r="F206" s="432"/>
      <c r="G206" s="432"/>
      <c r="H206" s="432"/>
      <c r="I206" s="432"/>
      <c r="J206" s="432"/>
      <c r="K206" s="432"/>
      <c r="L206" s="432"/>
      <c r="M206" s="420"/>
      <c r="N206" s="420"/>
      <c r="O206" s="420"/>
      <c r="P206" s="420"/>
    </row>
    <row r="207" spans="3:16" ht="15.75" x14ac:dyDescent="0.25">
      <c r="C207" s="420"/>
      <c r="D207" s="518"/>
      <c r="E207" s="519"/>
      <c r="F207" s="519"/>
      <c r="G207" s="519"/>
      <c r="H207" s="519"/>
      <c r="I207" s="519"/>
      <c r="J207" s="519"/>
      <c r="K207" s="519"/>
      <c r="L207" s="519"/>
      <c r="M207" s="420"/>
      <c r="N207" s="420"/>
      <c r="O207" s="420"/>
      <c r="P207" s="420"/>
    </row>
    <row r="208" spans="3:16" ht="21" x14ac:dyDescent="0.25">
      <c r="C208" s="522"/>
      <c r="D208" s="421" t="s">
        <v>371</v>
      </c>
      <c r="E208" s="420"/>
      <c r="F208" s="420"/>
      <c r="G208" s="420"/>
      <c r="H208" s="422"/>
      <c r="I208" s="422"/>
      <c r="J208" s="422"/>
      <c r="K208" s="422"/>
      <c r="L208" s="420"/>
      <c r="M208" s="420"/>
      <c r="N208" s="420"/>
      <c r="O208" s="420"/>
      <c r="P208" s="420"/>
    </row>
    <row r="209" spans="3:16" ht="15.75" x14ac:dyDescent="0.25">
      <c r="C209" s="420"/>
      <c r="D209" s="1117"/>
      <c r="E209" s="1118"/>
      <c r="F209" s="1118"/>
      <c r="G209" s="1118"/>
      <c r="H209" s="1118"/>
      <c r="I209" s="1118"/>
      <c r="J209" s="1118"/>
      <c r="K209" s="1118"/>
      <c r="L209" s="1118"/>
      <c r="M209" s="420"/>
      <c r="N209" s="420"/>
      <c r="O209" s="420"/>
      <c r="P209" s="420"/>
    </row>
    <row r="210" spans="3:16" ht="15" customHeight="1" x14ac:dyDescent="0.25">
      <c r="C210" s="420"/>
      <c r="D210" s="524" t="s">
        <v>108</v>
      </c>
      <c r="E210" s="1135" t="s">
        <v>32</v>
      </c>
      <c r="F210" s="1135" t="s">
        <v>109</v>
      </c>
      <c r="G210" s="1136" t="s">
        <v>110</v>
      </c>
      <c r="H210" s="1137"/>
      <c r="I210" s="1135" t="s">
        <v>111</v>
      </c>
      <c r="J210" s="1135"/>
      <c r="K210" s="1135" t="s">
        <v>112</v>
      </c>
      <c r="L210" s="1135" t="s">
        <v>113</v>
      </c>
      <c r="M210" s="420"/>
      <c r="N210" s="420"/>
      <c r="O210" s="420"/>
      <c r="P210" s="420"/>
    </row>
    <row r="211" spans="3:16" ht="30" x14ac:dyDescent="0.25">
      <c r="C211" s="420"/>
      <c r="D211" s="525" t="s">
        <v>31</v>
      </c>
      <c r="E211" s="1135"/>
      <c r="F211" s="1135"/>
      <c r="G211" s="526" t="s">
        <v>114</v>
      </c>
      <c r="H211" s="526" t="s">
        <v>115</v>
      </c>
      <c r="I211" s="527" t="s">
        <v>116</v>
      </c>
      <c r="J211" s="527" t="s">
        <v>117</v>
      </c>
      <c r="K211" s="1135"/>
      <c r="L211" s="1135"/>
      <c r="M211" s="420"/>
      <c r="N211" s="452"/>
      <c r="O211" s="420"/>
      <c r="P211" s="420"/>
    </row>
    <row r="212" spans="3:16" x14ac:dyDescent="0.25">
      <c r="C212" s="420"/>
      <c r="D212" s="528" t="s">
        <v>98</v>
      </c>
      <c r="E212" s="529"/>
      <c r="F212" s="529"/>
      <c r="G212" s="529"/>
      <c r="H212" s="529"/>
      <c r="I212" s="529"/>
      <c r="J212" s="529"/>
      <c r="K212" s="529"/>
      <c r="L212" s="62">
        <f>+E212+F212+G212+H212+I212+J212+K212</f>
        <v>0</v>
      </c>
      <c r="M212" s="420"/>
      <c r="N212" s="420"/>
      <c r="O212" s="420"/>
      <c r="P212" s="420"/>
    </row>
    <row r="213" spans="3:16" ht="15" customHeight="1" x14ac:dyDescent="0.25">
      <c r="C213" s="420"/>
      <c r="D213" s="528" t="s">
        <v>118</v>
      </c>
      <c r="E213" s="529"/>
      <c r="F213" s="529"/>
      <c r="G213" s="529"/>
      <c r="H213" s="529"/>
      <c r="I213" s="529"/>
      <c r="J213" s="529"/>
      <c r="K213" s="529"/>
      <c r="L213" s="62">
        <f t="shared" ref="L213:L218" si="102">+E213+F213+G213+H213+I213+J213+K213</f>
        <v>0</v>
      </c>
      <c r="M213" s="420"/>
      <c r="N213" s="420"/>
      <c r="O213" s="420"/>
      <c r="P213" s="420"/>
    </row>
    <row r="214" spans="3:16" x14ac:dyDescent="0.25">
      <c r="C214" s="420"/>
      <c r="D214" s="528" t="s">
        <v>77</v>
      </c>
      <c r="E214" s="529"/>
      <c r="F214" s="529"/>
      <c r="G214" s="529"/>
      <c r="H214" s="529"/>
      <c r="I214" s="529"/>
      <c r="J214" s="529"/>
      <c r="K214" s="529"/>
      <c r="L214" s="62">
        <f t="shared" si="102"/>
        <v>0</v>
      </c>
      <c r="M214" s="420"/>
      <c r="N214" s="420"/>
      <c r="O214" s="420"/>
      <c r="P214" s="420"/>
    </row>
    <row r="215" spans="3:16" x14ac:dyDescent="0.25">
      <c r="C215" s="420"/>
      <c r="D215" s="528" t="s">
        <v>78</v>
      </c>
      <c r="E215" s="529"/>
      <c r="F215" s="529"/>
      <c r="G215" s="529"/>
      <c r="H215" s="529"/>
      <c r="I215" s="529"/>
      <c r="J215" s="529"/>
      <c r="K215" s="529"/>
      <c r="L215" s="62">
        <f t="shared" si="102"/>
        <v>0</v>
      </c>
      <c r="M215" s="420"/>
      <c r="N215" s="420"/>
      <c r="O215" s="420"/>
      <c r="P215" s="420"/>
    </row>
    <row r="216" spans="3:16" x14ac:dyDescent="0.25">
      <c r="C216" s="420"/>
      <c r="D216" s="528" t="s">
        <v>79</v>
      </c>
      <c r="E216" s="529"/>
      <c r="F216" s="529"/>
      <c r="G216" s="529"/>
      <c r="H216" s="529"/>
      <c r="I216" s="529"/>
      <c r="J216" s="529"/>
      <c r="K216" s="529"/>
      <c r="L216" s="62">
        <f t="shared" si="102"/>
        <v>0</v>
      </c>
      <c r="M216" s="420"/>
      <c r="N216" s="420"/>
      <c r="O216" s="420"/>
      <c r="P216" s="420"/>
    </row>
    <row r="217" spans="3:16" x14ac:dyDescent="0.25">
      <c r="C217" s="420"/>
      <c r="D217" s="528" t="s">
        <v>100</v>
      </c>
      <c r="E217" s="529"/>
      <c r="F217" s="529"/>
      <c r="G217" s="529"/>
      <c r="H217" s="529"/>
      <c r="I217" s="529"/>
      <c r="J217" s="529"/>
      <c r="K217" s="529"/>
      <c r="L217" s="62">
        <f t="shared" si="102"/>
        <v>0</v>
      </c>
      <c r="M217" s="420"/>
      <c r="N217" s="420"/>
      <c r="O217" s="420"/>
      <c r="P217" s="420"/>
    </row>
    <row r="218" spans="3:16" ht="30" x14ac:dyDescent="0.25">
      <c r="C218" s="420"/>
      <c r="D218" s="530" t="s">
        <v>372</v>
      </c>
      <c r="E218" s="67">
        <f>+E217+E216+E215+E214+E213+E212</f>
        <v>0</v>
      </c>
      <c r="F218" s="67">
        <f t="shared" ref="F218" si="103">+F217+F216+F215+F214+F213+F212</f>
        <v>0</v>
      </c>
      <c r="G218" s="67">
        <f t="shared" ref="G218" si="104">+G217+G216+G215+G214+G213+G212</f>
        <v>0</v>
      </c>
      <c r="H218" s="67">
        <f t="shared" ref="H218" si="105">+H217+H216+H215+H214+H213+H212</f>
        <v>0</v>
      </c>
      <c r="I218" s="67">
        <f t="shared" ref="I218" si="106">+I217+I216+I215+I214+I213+I212</f>
        <v>0</v>
      </c>
      <c r="J218" s="67">
        <f t="shared" ref="J218" si="107">+J217+J216+J215+J214+J213+J212</f>
        <v>0</v>
      </c>
      <c r="K218" s="67">
        <f t="shared" ref="K218" si="108">+K217+K216+K215+K214+K213+K212</f>
        <v>0</v>
      </c>
      <c r="L218" s="62">
        <f t="shared" si="102"/>
        <v>0</v>
      </c>
      <c r="M218" s="420"/>
      <c r="N218" s="420"/>
      <c r="O218" s="420"/>
      <c r="P218" s="420"/>
    </row>
    <row r="219" spans="3:16" x14ac:dyDescent="0.25">
      <c r="C219" s="420"/>
      <c r="D219" s="523"/>
      <c r="E219" s="432"/>
      <c r="F219" s="432"/>
      <c r="G219" s="432"/>
      <c r="H219" s="432"/>
      <c r="I219" s="432"/>
      <c r="J219" s="432"/>
      <c r="K219" s="432"/>
      <c r="L219" s="432"/>
      <c r="M219" s="420"/>
      <c r="N219" s="420"/>
      <c r="O219" s="420"/>
      <c r="P219" s="420"/>
    </row>
    <row r="220" spans="3:16" ht="15.75" x14ac:dyDescent="0.25">
      <c r="C220" s="420"/>
      <c r="D220" s="518"/>
      <c r="E220" s="519"/>
      <c r="F220" s="519"/>
      <c r="G220" s="519"/>
      <c r="H220" s="519"/>
      <c r="I220" s="519"/>
      <c r="J220" s="519"/>
      <c r="K220" s="519"/>
      <c r="L220" s="519"/>
      <c r="M220" s="420"/>
      <c r="N220" s="420"/>
      <c r="O220" s="420"/>
      <c r="P220" s="420"/>
    </row>
    <row r="221" spans="3:16" ht="21" x14ac:dyDescent="0.25">
      <c r="C221" s="522"/>
      <c r="D221" s="421" t="s">
        <v>373</v>
      </c>
      <c r="E221" s="420"/>
      <c r="F221" s="420"/>
      <c r="G221" s="420"/>
      <c r="H221" s="422"/>
      <c r="I221" s="422"/>
      <c r="J221" s="422"/>
      <c r="K221" s="422"/>
      <c r="L221" s="420"/>
      <c r="M221" s="420"/>
      <c r="N221" s="420"/>
      <c r="O221" s="420"/>
      <c r="P221" s="420"/>
    </row>
    <row r="222" spans="3:16" ht="15.75" x14ac:dyDescent="0.25">
      <c r="C222" s="420"/>
      <c r="D222" s="1117"/>
      <c r="E222" s="1118"/>
      <c r="F222" s="1118"/>
      <c r="G222" s="1118"/>
      <c r="H222" s="1118"/>
      <c r="I222" s="1118"/>
      <c r="J222" s="1118"/>
      <c r="K222" s="1118"/>
      <c r="L222" s="1118"/>
      <c r="M222" s="420"/>
      <c r="N222" s="420"/>
      <c r="O222" s="420"/>
      <c r="P222" s="420"/>
    </row>
    <row r="223" spans="3:16" ht="15" customHeight="1" x14ac:dyDescent="0.25">
      <c r="C223" s="420"/>
      <c r="D223" s="524" t="s">
        <v>108</v>
      </c>
      <c r="E223" s="1135" t="s">
        <v>32</v>
      </c>
      <c r="F223" s="1135" t="s">
        <v>109</v>
      </c>
      <c r="G223" s="1136" t="s">
        <v>110</v>
      </c>
      <c r="H223" s="1137"/>
      <c r="I223" s="1135" t="s">
        <v>111</v>
      </c>
      <c r="J223" s="1135"/>
      <c r="K223" s="1135" t="s">
        <v>112</v>
      </c>
      <c r="L223" s="1135" t="s">
        <v>113</v>
      </c>
      <c r="M223" s="420"/>
      <c r="N223" s="420"/>
      <c r="O223" s="420"/>
      <c r="P223" s="420"/>
    </row>
    <row r="224" spans="3:16" ht="30" x14ac:dyDescent="0.25">
      <c r="C224" s="420"/>
      <c r="D224" s="525" t="s">
        <v>31</v>
      </c>
      <c r="E224" s="1135"/>
      <c r="F224" s="1135"/>
      <c r="G224" s="526" t="s">
        <v>114</v>
      </c>
      <c r="H224" s="526" t="s">
        <v>115</v>
      </c>
      <c r="I224" s="527" t="s">
        <v>116</v>
      </c>
      <c r="J224" s="527" t="s">
        <v>117</v>
      </c>
      <c r="K224" s="1135"/>
      <c r="L224" s="1135"/>
      <c r="M224" s="420"/>
      <c r="N224" s="420"/>
      <c r="O224" s="420"/>
      <c r="P224" s="420"/>
    </row>
    <row r="225" spans="3:16" x14ac:dyDescent="0.25">
      <c r="C225" s="420"/>
      <c r="D225" s="528" t="s">
        <v>98</v>
      </c>
      <c r="E225" s="529"/>
      <c r="F225" s="529"/>
      <c r="G225" s="529"/>
      <c r="H225" s="529"/>
      <c r="I225" s="529"/>
      <c r="J225" s="529"/>
      <c r="K225" s="529"/>
      <c r="L225" s="62">
        <f>+E225+F225+G225+H225+I225+J225+K225</f>
        <v>0</v>
      </c>
      <c r="M225" s="420"/>
      <c r="N225" s="420"/>
      <c r="O225" s="420"/>
      <c r="P225" s="420"/>
    </row>
    <row r="226" spans="3:16" ht="15" customHeight="1" x14ac:dyDescent="0.25">
      <c r="C226" s="420"/>
      <c r="D226" s="528" t="s">
        <v>118</v>
      </c>
      <c r="E226" s="529"/>
      <c r="F226" s="529"/>
      <c r="G226" s="529"/>
      <c r="H226" s="529"/>
      <c r="I226" s="529"/>
      <c r="J226" s="529"/>
      <c r="K226" s="529"/>
      <c r="L226" s="62">
        <f t="shared" ref="L226:L231" si="109">+E226+F226+G226+H226+I226+J226+K226</f>
        <v>0</v>
      </c>
      <c r="M226" s="420"/>
      <c r="N226" s="420"/>
      <c r="O226" s="420"/>
      <c r="P226" s="420"/>
    </row>
    <row r="227" spans="3:16" x14ac:dyDescent="0.25">
      <c r="C227" s="420"/>
      <c r="D227" s="528" t="s">
        <v>77</v>
      </c>
      <c r="E227" s="529"/>
      <c r="F227" s="529"/>
      <c r="G227" s="529"/>
      <c r="H227" s="529"/>
      <c r="I227" s="529"/>
      <c r="J227" s="529"/>
      <c r="K227" s="529"/>
      <c r="L227" s="62">
        <f t="shared" si="109"/>
        <v>0</v>
      </c>
      <c r="M227" s="420"/>
      <c r="N227" s="420"/>
      <c r="O227" s="420"/>
      <c r="P227" s="420"/>
    </row>
    <row r="228" spans="3:16" x14ac:dyDescent="0.25">
      <c r="C228" s="420"/>
      <c r="D228" s="528" t="s">
        <v>78</v>
      </c>
      <c r="E228" s="529"/>
      <c r="F228" s="529"/>
      <c r="G228" s="529"/>
      <c r="H228" s="529"/>
      <c r="I228" s="529"/>
      <c r="J228" s="529"/>
      <c r="K228" s="529"/>
      <c r="L228" s="62">
        <f t="shared" si="109"/>
        <v>0</v>
      </c>
      <c r="M228" s="420"/>
      <c r="N228" s="420"/>
      <c r="O228" s="420"/>
      <c r="P228" s="420"/>
    </row>
    <row r="229" spans="3:16" x14ac:dyDescent="0.25">
      <c r="C229" s="420"/>
      <c r="D229" s="528" t="s">
        <v>79</v>
      </c>
      <c r="E229" s="529"/>
      <c r="F229" s="529"/>
      <c r="G229" s="529"/>
      <c r="H229" s="529"/>
      <c r="I229" s="529"/>
      <c r="J229" s="529"/>
      <c r="K229" s="529"/>
      <c r="L229" s="62">
        <f t="shared" si="109"/>
        <v>0</v>
      </c>
      <c r="M229" s="420"/>
      <c r="N229" s="420"/>
      <c r="O229" s="420"/>
      <c r="P229" s="420"/>
    </row>
    <row r="230" spans="3:16" x14ac:dyDescent="0.25">
      <c r="C230" s="420"/>
      <c r="D230" s="528" t="s">
        <v>100</v>
      </c>
      <c r="E230" s="529"/>
      <c r="F230" s="529"/>
      <c r="G230" s="529"/>
      <c r="H230" s="529"/>
      <c r="I230" s="529"/>
      <c r="J230" s="529"/>
      <c r="K230" s="529"/>
      <c r="L230" s="62">
        <f t="shared" si="109"/>
        <v>0</v>
      </c>
      <c r="M230" s="420"/>
      <c r="N230" s="420"/>
      <c r="O230" s="420"/>
      <c r="P230" s="420"/>
    </row>
    <row r="231" spans="3:16" ht="30" x14ac:dyDescent="0.25">
      <c r="C231" s="420"/>
      <c r="D231" s="530" t="s">
        <v>374</v>
      </c>
      <c r="E231" s="67">
        <f>+E230+E229+E228+E227+E226+E225</f>
        <v>0</v>
      </c>
      <c r="F231" s="67">
        <f t="shared" ref="F231" si="110">+F230+F229+F228+F227+F226+F225</f>
        <v>0</v>
      </c>
      <c r="G231" s="67">
        <f t="shared" ref="G231" si="111">+G230+G229+G228+G227+G226+G225</f>
        <v>0</v>
      </c>
      <c r="H231" s="67">
        <f t="shared" ref="H231" si="112">+H230+H229+H228+H227+H226+H225</f>
        <v>0</v>
      </c>
      <c r="I231" s="67">
        <f t="shared" ref="I231" si="113">+I230+I229+I228+I227+I226+I225</f>
        <v>0</v>
      </c>
      <c r="J231" s="67">
        <f t="shared" ref="J231" si="114">+J230+J229+J228+J227+J226+J225</f>
        <v>0</v>
      </c>
      <c r="K231" s="67">
        <f t="shared" ref="K231" si="115">+K230+K229+K228+K227+K226+K225</f>
        <v>0</v>
      </c>
      <c r="L231" s="62">
        <f t="shared" si="109"/>
        <v>0</v>
      </c>
      <c r="M231" s="420"/>
      <c r="N231" s="420"/>
      <c r="O231" s="420"/>
      <c r="P231" s="420"/>
    </row>
    <row r="232" spans="3:16" x14ac:dyDescent="0.25">
      <c r="C232" s="420"/>
      <c r="D232" s="523"/>
      <c r="E232" s="432"/>
      <c r="F232" s="432"/>
      <c r="G232" s="432"/>
      <c r="H232" s="432"/>
      <c r="I232" s="432"/>
      <c r="J232" s="432"/>
      <c r="K232" s="432"/>
      <c r="L232" s="432"/>
      <c r="M232" s="420"/>
      <c r="N232" s="420"/>
      <c r="O232" s="420"/>
      <c r="P232" s="420"/>
    </row>
    <row r="233" spans="3:16" ht="15.75" x14ac:dyDescent="0.25">
      <c r="C233" s="420"/>
      <c r="D233" s="518"/>
      <c r="E233" s="519"/>
      <c r="F233" s="519"/>
      <c r="G233" s="519"/>
      <c r="H233" s="519"/>
      <c r="I233" s="519"/>
      <c r="J233" s="519"/>
      <c r="K233" s="519"/>
      <c r="L233" s="519"/>
      <c r="M233" s="420"/>
      <c r="N233" s="420"/>
      <c r="O233" s="420"/>
      <c r="P233" s="420"/>
    </row>
    <row r="234" spans="3:16" x14ac:dyDescent="0.25">
      <c r="C234" s="420"/>
      <c r="D234" s="446"/>
      <c r="E234" s="420"/>
      <c r="F234" s="420"/>
      <c r="G234" s="420"/>
      <c r="H234" s="420"/>
      <c r="I234" s="420"/>
      <c r="J234" s="420"/>
      <c r="K234" s="420"/>
      <c r="L234" s="420"/>
      <c r="M234" s="420"/>
      <c r="N234" s="420"/>
      <c r="O234" s="420"/>
      <c r="P234" s="420"/>
    </row>
    <row r="235" spans="3:16" x14ac:dyDescent="0.25">
      <c r="C235" s="420"/>
      <c r="D235" s="420"/>
      <c r="E235" s="420"/>
      <c r="F235" s="420"/>
      <c r="G235" s="420"/>
      <c r="H235" s="420"/>
      <c r="I235" s="420"/>
      <c r="J235" s="420"/>
      <c r="K235" s="420"/>
      <c r="L235" s="420"/>
      <c r="M235" s="420"/>
      <c r="N235" s="420"/>
      <c r="O235" s="420"/>
      <c r="P235" s="444"/>
    </row>
    <row r="236" spans="3:16" x14ac:dyDescent="0.25">
      <c r="C236" s="420"/>
      <c r="D236" s="420"/>
      <c r="E236" s="420"/>
      <c r="F236" s="420"/>
      <c r="G236" s="420"/>
      <c r="H236" s="420"/>
      <c r="I236" s="420"/>
      <c r="J236" s="420"/>
      <c r="K236" s="420"/>
      <c r="L236" s="420"/>
      <c r="M236" s="420"/>
      <c r="N236" s="420"/>
      <c r="O236" s="420"/>
      <c r="P236" s="444"/>
    </row>
    <row r="237" spans="3:16" x14ac:dyDescent="0.25">
      <c r="C237" s="420"/>
      <c r="D237" s="522"/>
      <c r="E237" s="420"/>
      <c r="F237" s="420"/>
      <c r="G237" s="420"/>
      <c r="H237" s="420"/>
      <c r="I237" s="420"/>
      <c r="J237" s="420"/>
      <c r="K237" s="420"/>
      <c r="L237" s="420"/>
      <c r="M237" s="420"/>
      <c r="N237" s="420"/>
      <c r="O237" s="420"/>
      <c r="P237" s="444"/>
    </row>
    <row r="238" spans="3:16" x14ac:dyDescent="0.25">
      <c r="C238" s="420"/>
      <c r="D238" s="420"/>
      <c r="E238" s="420"/>
      <c r="F238" s="420"/>
      <c r="G238" s="420"/>
      <c r="H238" s="420"/>
      <c r="I238" s="420"/>
      <c r="J238" s="420"/>
      <c r="K238" s="420"/>
      <c r="L238" s="420"/>
      <c r="M238" s="420"/>
      <c r="N238" s="420"/>
      <c r="O238" s="420"/>
      <c r="P238" s="444"/>
    </row>
    <row r="239" spans="3:16" x14ac:dyDescent="0.25">
      <c r="C239" s="420"/>
      <c r="D239" s="420"/>
      <c r="E239" s="420"/>
      <c r="F239" s="420"/>
      <c r="G239" s="420"/>
      <c r="H239" s="420"/>
      <c r="I239" s="420"/>
      <c r="J239" s="420"/>
      <c r="K239" s="420"/>
      <c r="L239" s="420"/>
      <c r="M239" s="420"/>
      <c r="N239" s="420"/>
      <c r="O239" s="420"/>
      <c r="P239" s="444"/>
    </row>
    <row r="240" spans="3:16" x14ac:dyDescent="0.25">
      <c r="C240" s="420"/>
      <c r="D240" s="420"/>
      <c r="E240" s="420"/>
      <c r="F240" s="420"/>
      <c r="G240" s="420"/>
      <c r="H240" s="420"/>
      <c r="I240" s="420"/>
      <c r="J240" s="420"/>
      <c r="K240" s="420"/>
      <c r="L240" s="420"/>
      <c r="M240" s="420"/>
      <c r="N240" s="420"/>
      <c r="O240" s="420"/>
      <c r="P240" s="444"/>
    </row>
    <row r="241" spans="3:16" x14ac:dyDescent="0.25">
      <c r="C241" s="420"/>
      <c r="D241" s="420"/>
      <c r="E241" s="420"/>
      <c r="F241" s="420"/>
      <c r="G241" s="420"/>
      <c r="H241" s="420"/>
      <c r="I241" s="420"/>
      <c r="J241" s="420"/>
      <c r="K241" s="420"/>
      <c r="L241" s="420"/>
      <c r="M241" s="420"/>
      <c r="N241" s="420"/>
      <c r="O241" s="420"/>
      <c r="P241" s="444"/>
    </row>
    <row r="242" spans="3:16" x14ac:dyDescent="0.25">
      <c r="C242" s="420"/>
      <c r="D242" s="420"/>
      <c r="E242" s="420"/>
      <c r="F242" s="420"/>
      <c r="G242" s="420"/>
      <c r="H242" s="420"/>
      <c r="I242" s="420"/>
      <c r="J242" s="420"/>
      <c r="K242" s="420"/>
      <c r="L242" s="420"/>
      <c r="M242" s="420"/>
      <c r="N242" s="420"/>
      <c r="O242" s="420"/>
      <c r="P242" s="444"/>
    </row>
    <row r="243" spans="3:16" x14ac:dyDescent="0.25">
      <c r="C243" s="420"/>
      <c r="D243" s="420"/>
      <c r="E243" s="420"/>
      <c r="F243" s="420"/>
      <c r="G243" s="420"/>
      <c r="H243" s="420"/>
      <c r="I243" s="420"/>
      <c r="J243" s="420"/>
      <c r="K243" s="420"/>
      <c r="L243" s="420"/>
      <c r="M243" s="420"/>
      <c r="N243" s="420"/>
      <c r="O243" s="420"/>
      <c r="P243" s="444"/>
    </row>
    <row r="244" spans="3:16" x14ac:dyDescent="0.25">
      <c r="C244" s="420"/>
      <c r="D244" s="420"/>
      <c r="E244" s="420"/>
      <c r="F244" s="420"/>
      <c r="G244" s="420"/>
      <c r="H244" s="420"/>
      <c r="I244" s="420"/>
      <c r="J244" s="420"/>
      <c r="K244" s="420"/>
      <c r="L244" s="420"/>
      <c r="M244" s="420"/>
      <c r="N244" s="420"/>
      <c r="O244" s="420"/>
      <c r="P244" s="444"/>
    </row>
    <row r="245" spans="3:16" x14ac:dyDescent="0.25">
      <c r="C245" s="420"/>
      <c r="D245" s="420"/>
      <c r="E245" s="420"/>
      <c r="F245" s="420"/>
      <c r="G245" s="420"/>
      <c r="H245" s="420"/>
      <c r="I245" s="420"/>
      <c r="J245" s="420"/>
      <c r="K245" s="420"/>
      <c r="L245" s="420"/>
      <c r="M245" s="420"/>
      <c r="N245" s="420"/>
      <c r="O245" s="420"/>
      <c r="P245" s="444"/>
    </row>
    <row r="246" spans="3:16" x14ac:dyDescent="0.25">
      <c r="C246" s="420"/>
      <c r="D246" s="420"/>
      <c r="E246" s="420"/>
      <c r="F246" s="420"/>
      <c r="G246" s="420"/>
      <c r="H246" s="420"/>
      <c r="I246" s="420"/>
      <c r="J246" s="420"/>
      <c r="K246" s="420"/>
      <c r="L246" s="420"/>
      <c r="M246" s="420"/>
      <c r="N246" s="420"/>
      <c r="O246" s="420"/>
      <c r="P246" s="444"/>
    </row>
    <row r="247" spans="3:16" x14ac:dyDescent="0.25">
      <c r="C247" s="420"/>
      <c r="D247" s="420"/>
      <c r="E247" s="420"/>
      <c r="F247" s="420"/>
      <c r="G247" s="420"/>
      <c r="H247" s="420"/>
      <c r="I247" s="420"/>
      <c r="J247" s="420"/>
      <c r="K247" s="420"/>
      <c r="L247" s="420"/>
      <c r="M247" s="420"/>
      <c r="N247" s="420"/>
      <c r="O247" s="420"/>
      <c r="P247" s="420"/>
    </row>
    <row r="248" spans="3:16" x14ac:dyDescent="0.25">
      <c r="C248" s="420"/>
      <c r="D248" s="420"/>
      <c r="E248" s="420"/>
      <c r="F248" s="420"/>
      <c r="G248" s="420"/>
      <c r="H248" s="420"/>
      <c r="I248" s="420"/>
      <c r="J248" s="420"/>
      <c r="K248" s="420"/>
      <c r="L248" s="420"/>
      <c r="M248" s="420"/>
      <c r="N248" s="420"/>
      <c r="O248" s="420"/>
      <c r="P248" s="420"/>
    </row>
    <row r="249" spans="3:16" x14ac:dyDescent="0.25">
      <c r="C249" s="420"/>
      <c r="D249" s="420"/>
      <c r="E249" s="420"/>
      <c r="F249" s="420"/>
      <c r="G249" s="420"/>
      <c r="H249" s="420"/>
      <c r="I249" s="420"/>
      <c r="J249" s="420"/>
      <c r="K249" s="420"/>
      <c r="L249" s="420"/>
      <c r="M249" s="420"/>
      <c r="N249" s="420"/>
      <c r="O249" s="420"/>
      <c r="P249" s="420"/>
    </row>
    <row r="250" spans="3:16" x14ac:dyDescent="0.25">
      <c r="C250" s="420"/>
      <c r="D250" s="420"/>
      <c r="E250" s="420"/>
      <c r="F250" s="420"/>
      <c r="G250" s="420"/>
      <c r="H250" s="420"/>
      <c r="I250" s="420"/>
      <c r="J250" s="420"/>
      <c r="K250" s="420"/>
      <c r="L250" s="420"/>
      <c r="M250" s="420"/>
      <c r="N250" s="420"/>
      <c r="O250" s="420"/>
      <c r="P250" s="420"/>
    </row>
    <row r="251" spans="3:16" x14ac:dyDescent="0.25">
      <c r="C251" s="420"/>
      <c r="D251" s="420"/>
      <c r="E251" s="420"/>
      <c r="F251" s="420"/>
      <c r="G251" s="420"/>
      <c r="H251" s="420"/>
      <c r="I251" s="420"/>
      <c r="J251" s="420"/>
      <c r="K251" s="420"/>
      <c r="L251" s="420"/>
      <c r="M251" s="420"/>
      <c r="N251" s="420"/>
      <c r="O251" s="420"/>
      <c r="P251" s="420"/>
    </row>
    <row r="252" spans="3:16" x14ac:dyDescent="0.25">
      <c r="C252" s="420"/>
      <c r="D252" s="420"/>
      <c r="E252" s="420"/>
      <c r="F252" s="420"/>
      <c r="G252" s="420"/>
      <c r="H252" s="420"/>
      <c r="I252" s="420"/>
      <c r="J252" s="420"/>
      <c r="K252" s="420"/>
      <c r="L252" s="420"/>
      <c r="M252" s="420"/>
      <c r="N252" s="420"/>
      <c r="O252" s="420"/>
      <c r="P252" s="420"/>
    </row>
    <row r="253" spans="3:16" x14ac:dyDescent="0.25">
      <c r="C253" s="420"/>
      <c r="D253" s="420"/>
      <c r="E253" s="420"/>
      <c r="F253" s="420"/>
      <c r="G253" s="420"/>
      <c r="H253" s="420"/>
      <c r="I253" s="420"/>
      <c r="J253" s="420"/>
      <c r="K253" s="420"/>
      <c r="L253" s="420"/>
      <c r="M253" s="420"/>
      <c r="N253" s="420"/>
      <c r="O253" s="420"/>
      <c r="P253" s="420"/>
    </row>
    <row r="254" spans="3:16" x14ac:dyDescent="0.25">
      <c r="C254" s="420"/>
      <c r="D254" s="420"/>
      <c r="E254" s="420"/>
      <c r="F254" s="420"/>
      <c r="G254" s="420"/>
      <c r="H254" s="420"/>
      <c r="I254" s="420"/>
      <c r="J254" s="420"/>
      <c r="K254" s="420"/>
      <c r="L254" s="420"/>
      <c r="M254" s="420"/>
      <c r="N254" s="420"/>
      <c r="O254" s="420"/>
      <c r="P254" s="420"/>
    </row>
    <row r="255" spans="3:16" x14ac:dyDescent="0.25">
      <c r="C255" s="420"/>
      <c r="D255" s="420"/>
      <c r="E255" s="420"/>
      <c r="F255" s="420"/>
      <c r="G255" s="420"/>
      <c r="H255" s="420"/>
      <c r="I255" s="420"/>
      <c r="J255" s="420"/>
      <c r="K255" s="420"/>
      <c r="L255" s="420"/>
      <c r="M255" s="420"/>
      <c r="N255" s="420"/>
      <c r="O255" s="420"/>
      <c r="P255" s="420"/>
    </row>
    <row r="256" spans="3:16" x14ac:dyDescent="0.25">
      <c r="C256" s="420"/>
      <c r="D256" s="420"/>
      <c r="E256" s="420"/>
      <c r="F256" s="420"/>
      <c r="G256" s="420"/>
      <c r="H256" s="420"/>
      <c r="I256" s="420"/>
      <c r="J256" s="420"/>
      <c r="K256" s="420"/>
      <c r="L256" s="420"/>
      <c r="M256" s="420"/>
      <c r="N256" s="420"/>
      <c r="O256" s="420"/>
      <c r="P256" s="420"/>
    </row>
    <row r="257" spans="3:16" x14ac:dyDescent="0.25">
      <c r="C257" s="420"/>
      <c r="D257" s="420"/>
      <c r="E257" s="420"/>
      <c r="F257" s="420"/>
      <c r="G257" s="420"/>
      <c r="H257" s="420"/>
      <c r="I257" s="420"/>
      <c r="J257" s="420"/>
      <c r="K257" s="420"/>
      <c r="L257" s="420"/>
      <c r="M257" s="420"/>
      <c r="N257" s="420"/>
      <c r="O257" s="420"/>
      <c r="P257" s="420"/>
    </row>
    <row r="258" spans="3:16" x14ac:dyDescent="0.25">
      <c r="C258" s="420"/>
      <c r="D258" s="420"/>
      <c r="E258" s="420"/>
      <c r="F258" s="420"/>
      <c r="G258" s="420"/>
      <c r="H258" s="420"/>
      <c r="I258" s="420"/>
      <c r="J258" s="420"/>
      <c r="K258" s="420"/>
      <c r="L258" s="420"/>
      <c r="M258" s="420"/>
      <c r="N258" s="420"/>
      <c r="O258" s="420"/>
      <c r="P258" s="444"/>
    </row>
    <row r="259" spans="3:16" x14ac:dyDescent="0.25">
      <c r="C259" s="420"/>
      <c r="D259" s="420"/>
      <c r="E259" s="420"/>
      <c r="F259" s="420"/>
      <c r="G259" s="420"/>
      <c r="H259" s="420"/>
      <c r="I259" s="420"/>
      <c r="J259" s="420"/>
      <c r="K259" s="420"/>
      <c r="L259" s="420"/>
      <c r="M259" s="420"/>
      <c r="N259" s="420"/>
      <c r="O259" s="420"/>
      <c r="P259" s="444"/>
    </row>
    <row r="260" spans="3:16" x14ac:dyDescent="0.25">
      <c r="C260" s="420"/>
      <c r="D260" s="420"/>
      <c r="E260" s="420"/>
      <c r="F260" s="420"/>
      <c r="G260" s="420"/>
      <c r="H260" s="420"/>
      <c r="I260" s="420"/>
      <c r="J260" s="420"/>
      <c r="K260" s="420"/>
      <c r="L260" s="420"/>
      <c r="M260" s="420"/>
      <c r="N260" s="420"/>
      <c r="O260" s="420"/>
      <c r="P260" s="444"/>
    </row>
    <row r="261" spans="3:16" x14ac:dyDescent="0.25">
      <c r="C261" s="420"/>
      <c r="D261" s="420"/>
      <c r="E261" s="420"/>
      <c r="F261" s="420"/>
      <c r="G261" s="420"/>
      <c r="H261" s="420"/>
      <c r="I261" s="420"/>
      <c r="J261" s="420"/>
      <c r="K261" s="420"/>
      <c r="L261" s="420"/>
      <c r="M261" s="420"/>
      <c r="N261" s="420"/>
      <c r="O261" s="420"/>
      <c r="P261" s="444"/>
    </row>
    <row r="262" spans="3:16" x14ac:dyDescent="0.25">
      <c r="C262" s="420"/>
      <c r="D262" s="420"/>
      <c r="E262" s="420"/>
      <c r="F262" s="420"/>
      <c r="G262" s="420"/>
      <c r="H262" s="420"/>
      <c r="I262" s="420"/>
      <c r="J262" s="420"/>
      <c r="K262" s="420"/>
      <c r="L262" s="420"/>
      <c r="M262" s="420"/>
      <c r="N262" s="420"/>
      <c r="O262" s="420"/>
      <c r="P262" s="444"/>
    </row>
    <row r="263" spans="3:16" x14ac:dyDescent="0.25">
      <c r="C263" s="420"/>
      <c r="D263" s="420"/>
      <c r="E263" s="420"/>
      <c r="F263" s="420"/>
      <c r="G263" s="420"/>
      <c r="H263" s="420"/>
      <c r="I263" s="420"/>
      <c r="J263" s="420"/>
      <c r="K263" s="420"/>
      <c r="L263" s="420"/>
      <c r="M263" s="420"/>
      <c r="N263" s="420"/>
      <c r="O263" s="420"/>
      <c r="P263" s="444"/>
    </row>
    <row r="264" spans="3:16" x14ac:dyDescent="0.25">
      <c r="C264" s="420"/>
      <c r="D264" s="420"/>
      <c r="E264" s="420"/>
      <c r="F264" s="420"/>
      <c r="G264" s="420"/>
      <c r="H264" s="420"/>
      <c r="I264" s="420"/>
      <c r="J264" s="420"/>
      <c r="K264" s="420"/>
      <c r="L264" s="420"/>
      <c r="M264" s="420"/>
      <c r="N264" s="420"/>
      <c r="O264" s="420"/>
      <c r="P264" s="444"/>
    </row>
    <row r="265" spans="3:16" x14ac:dyDescent="0.25">
      <c r="C265" s="420"/>
      <c r="D265" s="420"/>
      <c r="E265" s="420"/>
      <c r="F265" s="420"/>
      <c r="G265" s="420"/>
      <c r="H265" s="420"/>
      <c r="I265" s="420"/>
      <c r="J265" s="420"/>
      <c r="K265" s="420"/>
      <c r="L265" s="420"/>
      <c r="M265" s="420"/>
      <c r="N265" s="420"/>
      <c r="O265" s="420"/>
      <c r="P265" s="444"/>
    </row>
    <row r="266" spans="3:16" x14ac:dyDescent="0.25">
      <c r="C266" s="420"/>
      <c r="D266" s="420"/>
      <c r="E266" s="420"/>
      <c r="F266" s="420"/>
      <c r="G266" s="420"/>
      <c r="H266" s="420"/>
      <c r="I266" s="420"/>
      <c r="J266" s="420"/>
      <c r="K266" s="420"/>
      <c r="L266" s="420"/>
      <c r="M266" s="420"/>
      <c r="N266" s="420"/>
      <c r="O266" s="420"/>
      <c r="P266" s="420"/>
    </row>
    <row r="267" spans="3:16" x14ac:dyDescent="0.25">
      <c r="C267" s="420"/>
      <c r="D267" s="420"/>
      <c r="E267" s="420"/>
      <c r="F267" s="420"/>
      <c r="G267" s="420"/>
      <c r="H267" s="420"/>
      <c r="I267" s="420"/>
      <c r="J267" s="420"/>
      <c r="K267" s="420"/>
      <c r="L267" s="420"/>
      <c r="M267" s="420"/>
      <c r="N267" s="420"/>
      <c r="O267" s="420"/>
      <c r="P267" s="420"/>
    </row>
    <row r="268" spans="3:16" x14ac:dyDescent="0.25">
      <c r="C268" s="420"/>
      <c r="D268" s="420"/>
      <c r="E268" s="420"/>
      <c r="F268" s="420"/>
      <c r="G268" s="420"/>
      <c r="H268" s="420"/>
      <c r="I268" s="420"/>
      <c r="J268" s="420"/>
      <c r="K268" s="420"/>
      <c r="L268" s="420"/>
      <c r="M268" s="420"/>
      <c r="N268" s="420"/>
      <c r="O268" s="420"/>
      <c r="P268" s="420"/>
    </row>
    <row r="269" spans="3:16" x14ac:dyDescent="0.25">
      <c r="C269" s="420"/>
      <c r="D269" s="420"/>
      <c r="E269" s="420"/>
      <c r="F269" s="420"/>
      <c r="G269" s="420"/>
      <c r="H269" s="420"/>
      <c r="I269" s="420"/>
      <c r="J269" s="420"/>
      <c r="K269" s="420"/>
      <c r="L269" s="420"/>
      <c r="M269" s="420"/>
      <c r="N269" s="420"/>
      <c r="O269" s="420"/>
      <c r="P269" s="420"/>
    </row>
    <row r="270" spans="3:16" x14ac:dyDescent="0.25">
      <c r="C270" s="420"/>
      <c r="D270" s="420"/>
      <c r="E270" s="420"/>
      <c r="F270" s="420"/>
      <c r="G270" s="420"/>
      <c r="H270" s="420"/>
      <c r="I270" s="420"/>
      <c r="J270" s="420"/>
      <c r="K270" s="420"/>
      <c r="L270" s="420"/>
      <c r="M270" s="420"/>
      <c r="N270" s="420"/>
      <c r="O270" s="420"/>
      <c r="P270" s="420"/>
    </row>
    <row r="271" spans="3:16" x14ac:dyDescent="0.25">
      <c r="C271" s="420"/>
      <c r="D271" s="420"/>
      <c r="E271" s="420"/>
      <c r="F271" s="420"/>
      <c r="G271" s="420"/>
      <c r="H271" s="420"/>
      <c r="I271" s="420"/>
      <c r="J271" s="420"/>
      <c r="K271" s="420"/>
      <c r="L271" s="420"/>
      <c r="M271" s="420"/>
      <c r="N271" s="420"/>
      <c r="O271" s="420"/>
      <c r="P271" s="420"/>
    </row>
    <row r="272" spans="3:16" x14ac:dyDescent="0.25">
      <c r="C272" s="420"/>
      <c r="D272" s="420"/>
      <c r="E272" s="420"/>
      <c r="F272" s="420"/>
      <c r="G272" s="420"/>
      <c r="H272" s="420"/>
      <c r="I272" s="420"/>
      <c r="J272" s="420"/>
      <c r="K272" s="420"/>
      <c r="L272" s="420"/>
      <c r="M272" s="420"/>
      <c r="N272" s="420"/>
      <c r="O272" s="420"/>
      <c r="P272" s="444"/>
    </row>
    <row r="273" spans="3:16" x14ac:dyDescent="0.25">
      <c r="C273" s="420"/>
      <c r="D273" s="420"/>
      <c r="E273" s="420"/>
      <c r="F273" s="420"/>
      <c r="G273" s="420"/>
      <c r="H273" s="420"/>
      <c r="I273" s="420"/>
      <c r="J273" s="420"/>
      <c r="K273" s="420"/>
      <c r="L273" s="420"/>
      <c r="M273" s="420"/>
      <c r="N273" s="420"/>
      <c r="O273" s="420"/>
      <c r="P273" s="444"/>
    </row>
    <row r="274" spans="3:16" x14ac:dyDescent="0.25">
      <c r="C274" s="420"/>
      <c r="D274" s="420"/>
      <c r="E274" s="420"/>
      <c r="F274" s="420"/>
      <c r="G274" s="420"/>
      <c r="H274" s="420"/>
      <c r="I274" s="420"/>
      <c r="J274" s="420"/>
      <c r="K274" s="420"/>
      <c r="L274" s="420"/>
      <c r="M274" s="420"/>
      <c r="N274" s="420"/>
      <c r="O274" s="420"/>
      <c r="P274" s="444"/>
    </row>
    <row r="275" spans="3:16" x14ac:dyDescent="0.25">
      <c r="C275" s="420"/>
      <c r="D275" s="420"/>
      <c r="E275" s="420"/>
      <c r="F275" s="420"/>
      <c r="G275" s="420"/>
      <c r="H275" s="420"/>
      <c r="I275" s="420"/>
      <c r="J275" s="420"/>
      <c r="K275" s="420"/>
      <c r="L275" s="420"/>
      <c r="M275" s="420"/>
      <c r="N275" s="420"/>
      <c r="O275" s="420"/>
      <c r="P275" s="420"/>
    </row>
    <row r="276" spans="3:16" x14ac:dyDescent="0.25">
      <c r="C276" s="420"/>
      <c r="D276" s="420"/>
      <c r="E276" s="420"/>
      <c r="F276" s="420"/>
      <c r="G276" s="420"/>
      <c r="H276" s="420"/>
      <c r="I276" s="420"/>
      <c r="J276" s="420"/>
      <c r="K276" s="420"/>
      <c r="L276" s="420"/>
      <c r="M276" s="420"/>
      <c r="N276" s="420"/>
      <c r="O276" s="420"/>
      <c r="P276" s="420"/>
    </row>
    <row r="277" spans="3:16" x14ac:dyDescent="0.25">
      <c r="C277" s="420"/>
      <c r="D277" s="420"/>
      <c r="E277" s="420"/>
      <c r="F277" s="420"/>
      <c r="G277" s="420"/>
      <c r="H277" s="420"/>
      <c r="I277" s="420"/>
      <c r="J277" s="420"/>
      <c r="K277" s="420"/>
      <c r="L277" s="420"/>
      <c r="M277" s="420"/>
      <c r="N277" s="420"/>
      <c r="O277" s="420"/>
      <c r="P277" s="420"/>
    </row>
    <row r="289" s="411" customFormat="1" x14ac:dyDescent="0.25"/>
    <row r="290" s="411" customFormat="1" x14ac:dyDescent="0.25"/>
    <row r="291" s="411" customFormat="1" x14ac:dyDescent="0.25"/>
    <row r="292" s="411" customFormat="1" x14ac:dyDescent="0.25"/>
    <row r="293" s="411" customFormat="1" x14ac:dyDescent="0.25"/>
    <row r="294" s="411" customFormat="1" x14ac:dyDescent="0.25"/>
    <row r="295" s="411" customFormat="1" x14ac:dyDescent="0.25"/>
    <row r="296" s="411" customFormat="1" x14ac:dyDescent="0.25"/>
    <row r="297" s="411" customFormat="1" x14ac:dyDescent="0.25"/>
    <row r="298" s="411" customFormat="1" x14ac:dyDescent="0.25"/>
    <row r="299" s="411" customFormat="1" x14ac:dyDescent="0.25"/>
    <row r="300" s="411" customFormat="1" x14ac:dyDescent="0.25"/>
    <row r="301" s="411" customFormat="1" x14ac:dyDescent="0.25"/>
    <row r="302" s="411" customFormat="1" x14ac:dyDescent="0.25"/>
    <row r="303" s="411" customFormat="1" x14ac:dyDescent="0.25"/>
    <row r="304" s="411" customFormat="1" x14ac:dyDescent="0.25"/>
    <row r="305" s="411" customFormat="1" x14ac:dyDescent="0.25"/>
    <row r="306" s="411" customFormat="1" x14ac:dyDescent="0.25"/>
    <row r="307" s="411" customFormat="1" x14ac:dyDescent="0.25"/>
    <row r="308" s="411" customFormat="1" x14ac:dyDescent="0.25"/>
    <row r="309" s="411" customFormat="1" x14ac:dyDescent="0.25"/>
    <row r="310" s="411" customFormat="1" x14ac:dyDescent="0.25"/>
    <row r="311" s="411" customFormat="1" x14ac:dyDescent="0.25"/>
    <row r="312" s="411" customFormat="1" x14ac:dyDescent="0.25"/>
    <row r="313" s="411" customFormat="1" x14ac:dyDescent="0.25"/>
    <row r="314" s="411" customFormat="1" x14ac:dyDescent="0.25"/>
    <row r="315" s="411" customFormat="1" x14ac:dyDescent="0.25"/>
    <row r="316" s="411" customFormat="1" x14ac:dyDescent="0.25"/>
    <row r="317" s="411" customFormat="1" x14ac:dyDescent="0.25"/>
    <row r="318" s="411" customFormat="1" x14ac:dyDescent="0.25"/>
    <row r="319" s="411" customFormat="1" x14ac:dyDescent="0.25"/>
    <row r="320" s="411" customFormat="1" x14ac:dyDescent="0.25"/>
    <row r="321" s="411" customFormat="1" x14ac:dyDescent="0.25"/>
    <row r="322" s="411" customFormat="1" x14ac:dyDescent="0.25"/>
    <row r="323" s="411" customFormat="1" x14ac:dyDescent="0.25"/>
    <row r="324" s="411" customFormat="1" x14ac:dyDescent="0.25"/>
    <row r="325" s="411" customFormat="1" x14ac:dyDescent="0.25"/>
    <row r="326" s="411" customFormat="1" x14ac:dyDescent="0.25"/>
    <row r="327" s="411" customFormat="1" x14ac:dyDescent="0.25"/>
    <row r="328" s="411" customFormat="1" x14ac:dyDescent="0.25"/>
    <row r="329" s="411" customFormat="1" x14ac:dyDescent="0.25"/>
    <row r="330" s="411" customFormat="1" x14ac:dyDescent="0.25"/>
  </sheetData>
  <sheetProtection password="CDC6" sheet="1" objects="1" scenarios="1"/>
  <dataConsolidate/>
  <mergeCells count="143">
    <mergeCell ref="K210:K211"/>
    <mergeCell ref="L210:L211"/>
    <mergeCell ref="D170:L170"/>
    <mergeCell ref="E171:E172"/>
    <mergeCell ref="F171:F172"/>
    <mergeCell ref="G171:H171"/>
    <mergeCell ref="I171:J171"/>
    <mergeCell ref="D183:L183"/>
    <mergeCell ref="E184:E185"/>
    <mergeCell ref="F184:F185"/>
    <mergeCell ref="G184:H184"/>
    <mergeCell ref="I184:J184"/>
    <mergeCell ref="K184:K185"/>
    <mergeCell ref="L184:L185"/>
    <mergeCell ref="L223:L224"/>
    <mergeCell ref="D4:N4"/>
    <mergeCell ref="D5:N5"/>
    <mergeCell ref="D6:N6"/>
    <mergeCell ref="D209:L209"/>
    <mergeCell ref="D222:L222"/>
    <mergeCell ref="D196:L196"/>
    <mergeCell ref="E197:E198"/>
    <mergeCell ref="F197:F198"/>
    <mergeCell ref="G197:H197"/>
    <mergeCell ref="I197:J197"/>
    <mergeCell ref="K197:K198"/>
    <mergeCell ref="L197:L198"/>
    <mergeCell ref="E210:E211"/>
    <mergeCell ref="F210:F211"/>
    <mergeCell ref="G210:H210"/>
    <mergeCell ref="I210:J210"/>
    <mergeCell ref="D157:L157"/>
    <mergeCell ref="E158:E159"/>
    <mergeCell ref="F158:F159"/>
    <mergeCell ref="G158:H158"/>
    <mergeCell ref="I158:J158"/>
    <mergeCell ref="K158:K159"/>
    <mergeCell ref="L158:L159"/>
    <mergeCell ref="D168:L168"/>
    <mergeCell ref="K171:K172"/>
    <mergeCell ref="L171:L172"/>
    <mergeCell ref="L119:L120"/>
    <mergeCell ref="D131:L131"/>
    <mergeCell ref="E132:E133"/>
    <mergeCell ref="F132:F133"/>
    <mergeCell ref="G132:H132"/>
    <mergeCell ref="I132:J132"/>
    <mergeCell ref="K132:K133"/>
    <mergeCell ref="L132:L133"/>
    <mergeCell ref="L145:L146"/>
    <mergeCell ref="D79:L79"/>
    <mergeCell ref="E80:E81"/>
    <mergeCell ref="F80:F81"/>
    <mergeCell ref="G80:H80"/>
    <mergeCell ref="I80:J80"/>
    <mergeCell ref="K80:K81"/>
    <mergeCell ref="L80:L81"/>
    <mergeCell ref="D92:L92"/>
    <mergeCell ref="E93:E94"/>
    <mergeCell ref="F93:F94"/>
    <mergeCell ref="G93:H93"/>
    <mergeCell ref="I93:J93"/>
    <mergeCell ref="K93:K94"/>
    <mergeCell ref="L93:L94"/>
    <mergeCell ref="M15:M22"/>
    <mergeCell ref="N15:N22"/>
    <mergeCell ref="O15:O22"/>
    <mergeCell ref="D24:L24"/>
    <mergeCell ref="D27:L27"/>
    <mergeCell ref="E28:E29"/>
    <mergeCell ref="F28:F29"/>
    <mergeCell ref="G28:H28"/>
    <mergeCell ref="I28:J28"/>
    <mergeCell ref="K28:K29"/>
    <mergeCell ref="L28:L29"/>
    <mergeCell ref="E8:F8"/>
    <mergeCell ref="G8:H8"/>
    <mergeCell ref="E9:F9"/>
    <mergeCell ref="G9:H9"/>
    <mergeCell ref="E10:F10"/>
    <mergeCell ref="G10:H10"/>
    <mergeCell ref="I10:J10"/>
    <mergeCell ref="E11:F11"/>
    <mergeCell ref="G11:H11"/>
    <mergeCell ref="I11:J11"/>
    <mergeCell ref="E12:F12"/>
    <mergeCell ref="G12:H12"/>
    <mergeCell ref="I12:J12"/>
    <mergeCell ref="K15:K16"/>
    <mergeCell ref="E15:E16"/>
    <mergeCell ref="E13:F13"/>
    <mergeCell ref="G13:H13"/>
    <mergeCell ref="D14:L14"/>
    <mergeCell ref="F15:F16"/>
    <mergeCell ref="G15:H15"/>
    <mergeCell ref="I15:J15"/>
    <mergeCell ref="L15:L16"/>
    <mergeCell ref="D37:L37"/>
    <mergeCell ref="D40:L40"/>
    <mergeCell ref="E41:E42"/>
    <mergeCell ref="F41:F42"/>
    <mergeCell ref="G41:H41"/>
    <mergeCell ref="I41:J41"/>
    <mergeCell ref="K41:K42"/>
    <mergeCell ref="L41:L42"/>
    <mergeCell ref="D53:L53"/>
    <mergeCell ref="E54:E55"/>
    <mergeCell ref="F54:F55"/>
    <mergeCell ref="G54:H54"/>
    <mergeCell ref="I54:J54"/>
    <mergeCell ref="K54:K55"/>
    <mergeCell ref="L54:L55"/>
    <mergeCell ref="D66:L66"/>
    <mergeCell ref="E67:E68"/>
    <mergeCell ref="F67:F68"/>
    <mergeCell ref="G67:H67"/>
    <mergeCell ref="I67:J67"/>
    <mergeCell ref="K67:K68"/>
    <mergeCell ref="L67:L68"/>
    <mergeCell ref="E223:E224"/>
    <mergeCell ref="F223:F224"/>
    <mergeCell ref="G223:H223"/>
    <mergeCell ref="I223:J223"/>
    <mergeCell ref="K223:K224"/>
    <mergeCell ref="D105:L105"/>
    <mergeCell ref="E106:E107"/>
    <mergeCell ref="F106:F107"/>
    <mergeCell ref="G106:H106"/>
    <mergeCell ref="I106:J106"/>
    <mergeCell ref="K106:K107"/>
    <mergeCell ref="L106:L107"/>
    <mergeCell ref="D144:L144"/>
    <mergeCell ref="E145:E146"/>
    <mergeCell ref="F145:F146"/>
    <mergeCell ref="G145:H145"/>
    <mergeCell ref="I145:J145"/>
    <mergeCell ref="K145:K146"/>
    <mergeCell ref="D118:L118"/>
    <mergeCell ref="E119:E120"/>
    <mergeCell ref="F119:F120"/>
    <mergeCell ref="G119:H119"/>
    <mergeCell ref="I119:J119"/>
    <mergeCell ref="K119:K120"/>
  </mergeCells>
  <pageMargins left="0.7" right="0.7" top="0.75" bottom="0.75" header="0.3" footer="0.3"/>
  <pageSetup paperSize="9" scale="57" fitToHeight="0" orientation="landscape" r:id="rId1"/>
  <rowBreaks count="6" manualBreakCount="6">
    <brk id="25" max="16383" man="1"/>
    <brk id="64" max="16383" man="1"/>
    <brk id="103" max="16383" man="1"/>
    <brk id="141" max="16383" man="1"/>
    <brk id="181" max="16383" man="1"/>
    <brk id="22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13</vt:i4>
      </vt:variant>
      <vt:variant>
        <vt:lpstr>Imenovani obsegi</vt:lpstr>
      </vt:variant>
      <vt:variant>
        <vt:i4>55</vt:i4>
      </vt:variant>
    </vt:vector>
  </HeadingPairs>
  <TitlesOfParts>
    <vt:vector size="68" baseType="lpstr">
      <vt:lpstr>1.NASLOVNICA</vt:lpstr>
      <vt:lpstr>2. IZJAVA</vt:lpstr>
      <vt:lpstr>3. FN PO PARTNERJIH </vt:lpstr>
      <vt:lpstr>4. Dejavnosti </vt:lpstr>
      <vt:lpstr>5. Financiranje</vt:lpstr>
      <vt:lpstr>6a. Seznam dokazil </vt:lpstr>
      <vt:lpstr>6. Seznam dokazil</vt:lpstr>
      <vt:lpstr>7. Zahtevani izdatki</vt:lpstr>
      <vt:lpstr>8a. Pretekli potrjeni izdatki</vt:lpstr>
      <vt:lpstr>8b. Tekoči potrjeni izdatki</vt:lpstr>
      <vt:lpstr>8a in b. Podatki za prenos</vt:lpstr>
      <vt:lpstr>9. KONTROLE</vt:lpstr>
      <vt:lpstr>10. ZAHTEVEK ZA POVRAČILO</vt:lpstr>
      <vt:lpstr>AKRONIM</vt:lpstr>
      <vt:lpstr>IKmax</vt:lpstr>
      <vt:lpstr>IKP</vt:lpstr>
      <vt:lpstr>IT_NAC</vt:lpstr>
      <vt:lpstr>IT_NEPOVRATNA</vt:lpstr>
      <vt:lpstr>IT_Nepovratna_sredstva_za_izplačilo</vt:lpstr>
      <vt:lpstr>LASTNI_DEL</vt:lpstr>
      <vt:lpstr>LASTNI_EUR</vt:lpstr>
      <vt:lpstr>LASTNI_IK</vt:lpstr>
      <vt:lpstr>LU_trunc</vt:lpstr>
      <vt:lpstr>MESEC</vt:lpstr>
      <vt:lpstr>METODAADMIN</vt:lpstr>
      <vt:lpstr>MO</vt:lpstr>
      <vt:lpstr>NOCILEC</vt:lpstr>
      <vt:lpstr>NS</vt:lpstr>
      <vt:lpstr>NS_trunc</vt:lpstr>
      <vt:lpstr>PARTNER1</vt:lpstr>
      <vt:lpstr>PARTNER10</vt:lpstr>
      <vt:lpstr>PARTNER11</vt:lpstr>
      <vt:lpstr>PARTNER12</vt:lpstr>
      <vt:lpstr>PARTNER13</vt:lpstr>
      <vt:lpstr>PARTNER14</vt:lpstr>
      <vt:lpstr>PARTNER15</vt:lpstr>
      <vt:lpstr>PARTNER2</vt:lpstr>
      <vt:lpstr>PARTNER3</vt:lpstr>
      <vt:lpstr>PARTNER4</vt:lpstr>
      <vt:lpstr>PARTNER5</vt:lpstr>
      <vt:lpstr>PARTNER6</vt:lpstr>
      <vt:lpstr>PARTNER7</vt:lpstr>
      <vt:lpstr>PARTNER8</vt:lpstr>
      <vt:lpstr>PARTNER9</vt:lpstr>
      <vt:lpstr>PAVŠAL</vt:lpstr>
      <vt:lpstr>PIK</vt:lpstr>
      <vt:lpstr>PODROCJA</vt:lpstr>
      <vt:lpstr>'1.NASLOVNICA'!Področje_tiskanja</vt:lpstr>
      <vt:lpstr>'10. ZAHTEVEK ZA POVRAČILO'!Področje_tiskanja</vt:lpstr>
      <vt:lpstr>'2. IZJAVA'!Področje_tiskanja</vt:lpstr>
      <vt:lpstr>'3. FN PO PARTNERJIH '!Področje_tiskanja</vt:lpstr>
      <vt:lpstr>'4. Dejavnosti '!Področje_tiskanja</vt:lpstr>
      <vt:lpstr>'5. Financiranje'!Področje_tiskanja</vt:lpstr>
      <vt:lpstr>'6. Seznam dokazil'!Področje_tiskanja</vt:lpstr>
      <vt:lpstr>'7. Zahtevani izdatki'!Področje_tiskanja</vt:lpstr>
      <vt:lpstr>'8a in b. Podatki za prenos'!Področje_tiskanja</vt:lpstr>
      <vt:lpstr>'8a. Pretekli potrjeni izdatki'!Področje_tiskanja</vt:lpstr>
      <vt:lpstr>'8b. Tekoči potrjeni izdatki'!Področje_tiskanja</vt:lpstr>
      <vt:lpstr>'9. KONTROLE'!Področje_tiskanja</vt:lpstr>
      <vt:lpstr>PREKORAČITEV</vt:lpstr>
      <vt:lpstr>PROGRAM</vt:lpstr>
      <vt:lpstr>RACUNI</vt:lpstr>
      <vt:lpstr>Razlika_med_MO_in_R</vt:lpstr>
      <vt:lpstr>SIK</vt:lpstr>
      <vt:lpstr>'6. Seznam dokazil'!Tiskanje_naslovov</vt:lpstr>
      <vt:lpstr>TT_NAC</vt:lpstr>
      <vt:lpstr>TT_NEPOVRATNA</vt:lpstr>
      <vt:lpstr>TT_Nepovratna_sredstva_za_izplačilo</vt:lpstr>
    </vt:vector>
  </TitlesOfParts>
  <Company>ARR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mezej</dc:creator>
  <cp:lastModifiedBy>Katarina Podobnikar</cp:lastModifiedBy>
  <cp:lastPrinted>2016-03-24T10:26:16Z</cp:lastPrinted>
  <dcterms:created xsi:type="dcterms:W3CDTF">2005-01-19T12:14:39Z</dcterms:created>
  <dcterms:modified xsi:type="dcterms:W3CDTF">2016-04-11T10:36:19Z</dcterms:modified>
</cp:coreProperties>
</file>